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ra" reservationPassword="0"/>
  <workbookPr/>
  <bookViews>
    <workbookView xWindow="240" yWindow="120" windowWidth="14940" windowHeight="9225" activeTab="0"/>
  </bookViews>
  <sheets>
    <sheet name="Rekapitulace" sheetId="1" r:id="rId1"/>
    <sheet name="D.1.3_PS 02-05-01" sheetId="2" r:id="rId2"/>
    <sheet name="D.2.3_SO 02-01-01" sheetId="3" r:id="rId3"/>
    <sheet name="D.2.3_SO 02-01-02" sheetId="4" r:id="rId4"/>
    <sheet name="D.2.3_SO 02-06-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<sst xmlns="http://schemas.openxmlformats.org/spreadsheetml/2006/main" count="3592" uniqueCount="842">
  <si>
    <t>Firma: SUDOP BRNO, spol. s r.o.</t>
  </si>
  <si>
    <t>Rekapitulace ceny</t>
  </si>
  <si>
    <t>Stavba: 19125_1 - Úprava neutrálních úseků u TT Břeclav – t.ú. Břeclav – Hrušky CU 2022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</si>
  <si>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</si>
  <si>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</si>
  <si>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</si>
  <si>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</si>
  <si>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</si>
  <si>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</si>
  <si>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</si>
  <si>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</si>
  <si>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</si>
  <si>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</si>
  <si>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</si>
  <si>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</si>
  <si>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19125_1</t>
  </si>
  <si>
    <t>Úprava neutrálních úseků u TT Břeclav – t.ú. Břeclav – Hrušky CU 2022</t>
  </si>
  <si>
    <t>O</t>
  </si>
  <si>
    <t>Objekt:</t>
  </si>
  <si>
    <t>D.1.3</t>
  </si>
  <si>
    <t>Silnoproudá technologie</t>
  </si>
  <si>
    <t>O1</t>
  </si>
  <si>
    <t>Rozpočet:</t>
  </si>
  <si>
    <t>0,00</t>
  </si>
  <si>
    <t>15,00</t>
  </si>
  <si>
    <t>21,00</t>
  </si>
  <si>
    <t>3</t>
  </si>
  <si>
    <t>2</t>
  </si>
  <si>
    <t>PS 02-05-01</t>
  </si>
  <si>
    <t>Žst.Břeclav, zařízení DŘT vč.doplnění řídicího systému na ED Brno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</si>
  <si>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</si>
  <si>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</si>
  <si>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</si>
  <si>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</si>
  <si>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</si>
  <si>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</si>
  <si>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</si>
  <si>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</si>
  <si>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</si>
  <si>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</si>
  <si>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</si>
  <si>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</si>
  <si>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</si>
  <si>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</si>
  <si>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</si>
  <si>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</si>
  <si>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</si>
  <si>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</si>
  <si>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702, 703</t>
  </si>
  <si>
    <t>Všeobecné práce pro silnoproud a slaboproud</t>
  </si>
  <si>
    <t>P</t>
  </si>
  <si>
    <t>703411</t>
  </si>
  <si>
    <t/>
  </si>
  <si>
    <t>ELEKTROINSTALAČNÍ TRUBKA PLASTOVÁ VČETNĚ UPEVNĚNÍ A PŘÍSLUŠENSTVÍ DN PRŮMĚRU DO 25 MM</t>
  </si>
  <si>
    <t>M</t>
  </si>
  <si>
    <t>PP</t>
  </si>
  <si>
    <t>Název položky odpovídá popisu položky</t>
  </si>
  <si>
    <t>VV</t>
  </si>
  <si>
    <t>Dle technické zprávy a příloh č.2, 3, 4  a  6. Technická specifikace položky odpovídá příslušné cenové soustavě.</t>
  </si>
  <si>
    <t>TS</t>
  </si>
  <si>
    <t>1. Položka obsahuje:  
 – přípravu podkladu pro osazení  
2. Položka neobsahuje:  
 X  
3. Způsob měření:  
Měří se metr délkový.</t>
  </si>
  <si>
    <t>703511</t>
  </si>
  <si>
    <t>ELEKTROINSTALAČNÍ LIŠTA ŠÍŘKY DO 30 MM</t>
  </si>
  <si>
    <t>703512</t>
  </si>
  <si>
    <t>ELEKTROINSTALAČNÍ LIŠTA ŠÍŘKY PŘES 30 DO 60 MM</t>
  </si>
  <si>
    <t>703751</t>
  </si>
  <si>
    <t>PROTIPOŽÁRNÍ UCPÁVKA POD ROZVADĚČ DO EI 90 MIN.</t>
  </si>
  <si>
    <t>M2</t>
  </si>
  <si>
    <t>1. Položka obsahuje:   
 – kompletní montáž, rozměření, upevnění, řezání a pod.    
 – veškerý montážní a pomocný materiál   
 – pomocné mechanismy   
2. Položka neobsahuje:   
 X   
3. Způsob měření:   
Měří se plocha v metrech čtverečných.</t>
  </si>
  <si>
    <t>703756</t>
  </si>
  <si>
    <t>PROTIPOŽÁRNÍ TMEL ( TUBA - 1000ML ), DO EI 90 MIN.</t>
  </si>
  <si>
    <t>KUS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</si>
  <si>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</si>
  <si>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741</t>
  </si>
  <si>
    <t>Silnoproud - Elektroinstalační materiál, ocelové konstrukce, uzemnění</t>
  </si>
  <si>
    <t>741C02</t>
  </si>
  <si>
    <t>UZEMŇOVACÍ SVORKA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</si>
  <si>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</si>
  <si>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</t>
  </si>
  <si>
    <t>741C04</t>
  </si>
  <si>
    <t>OCHRANNÉ POSPOJOVÁNÍ CU VODIČEM DO 16 MM2</t>
  </si>
  <si>
    <t>1. Položka obsahuje:  
 – připojení zařízení vodičem do Cu 16mm2 k zemnícímu vodiči délky do 2m vč. ukončení  
2. Položka neobsahuje:  
 X  
3. Způsob měření:  
Udává se počet kusů kompletní konstrukce nebo práce.</t>
  </si>
  <si>
    <t>65</t>
  </si>
  <si>
    <t>R741</t>
  </si>
  <si>
    <t>ELEKTROINSTALAČNÍ MATERIÁL</t>
  </si>
  <si>
    <t>1.Položka obsahuje: Dodávku plastových trubek do pr.25mm - 40m; elektroinstalační lišty  - 30m;  kabely CYKY 3Jx2,5 - 10m; CYKY O4x6 - 10m; H07V-K1/16 - 5m; JYTY O2x1 - 48m; JYTY O4x1 - 7m; UTP/FTP cat.5E - 24m; J-WH 2x1 G50/125 - 16m, kabel SYKFY 4x2x0,5mm - 48m; SYKFY 10x2x0,5 - 14m  vč.. příslušenství a pomocného materiálu, vyhotovení a dodání atestu. Dále obsahuje cenu za pom. mechanismy včetně všech ostatních vedlejších nákladů.</t>
  </si>
  <si>
    <t>742, 743</t>
  </si>
  <si>
    <t>Silnoproud - Silnoprudé rozvody</t>
  </si>
  <si>
    <t>8</t>
  </si>
  <si>
    <t>742F12</t>
  </si>
  <si>
    <t>KABEL NN NEBO VODIČ JEDNOŽÍLOVÝ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</si>
  <si>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</si>
  <si>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</si>
  <si>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</si>
  <si>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</si>
  <si>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</si>
  <si>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</si>
  <si>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</si>
  <si>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11</t>
  </si>
  <si>
    <t>742J21</t>
  </si>
  <si>
    <t>SYKFY DO 4X2X0,5,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</si>
  <si>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</si>
  <si>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12</t>
  </si>
  <si>
    <t>742J23</t>
  </si>
  <si>
    <t>SYKFY 10X2X0,5, KABEL SDĚLOVACÍ IZOLACE PVC</t>
  </si>
  <si>
    <t>13</t>
  </si>
  <si>
    <t>742J29</t>
  </si>
  <si>
    <t>KABEL SDĚLOVACÍ LAN UTP/FTP UKONČENÝ KONEKTORY RJ45</t>
  </si>
  <si>
    <t>1. Položka obsahuje : Dodávku a montáž kabelu včetně dovozu, manipulace a uložení kabelu (do trubky, na rošty, pod omítku, do rozvaděče ). Dále obsahuje cenu za pom. mechanismy včetně všech ostatních vedlejších nákladů</t>
  </si>
  <si>
    <t>14</t>
  </si>
  <si>
    <t>742J51</t>
  </si>
  <si>
    <t>UKONČENÍ SDĚLOVACÍHO KABELU V ROZVADĚČI VČ. POMOCNÉHO MATERIÁLU A ZMĚŘENÍ KONTINUITY OVLÁDACÍHO OBVODU</t>
  </si>
  <si>
    <t>15</t>
  </si>
  <si>
    <t>742K12</t>
  </si>
  <si>
    <t>UKONČENÍ JEDNOŽÍLOVÉHO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</si>
  <si>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</si>
  <si>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16</t>
  </si>
  <si>
    <t>742L11</t>
  </si>
  <si>
    <t>UKONČENÍ DVOU AŽ PĚTIŽÍLOVÉHO KABELU V ROZVADĚČI NEBO NA PŘÍSTROJI DO 2,5 MM2</t>
  </si>
  <si>
    <t>17</t>
  </si>
  <si>
    <t>742L12</t>
  </si>
  <si>
    <t>UKONČENÍ DVOU AŽ PĚTIŽÍLOVÉHO KABELU V ROZVADĚČI NEBO NA PŘÍSTROJI OD 4 DO 16 MM2</t>
  </si>
  <si>
    <t>18</t>
  </si>
  <si>
    <t>742M11</t>
  </si>
  <si>
    <t>UKONČENÍ 7-12ŽÍLOVÉHO KABELU V ROZVADĚČI NEBO NA PŘÍSTROJI DO 2,5 MM2</t>
  </si>
  <si>
    <t>19</t>
  </si>
  <si>
    <t>742N12</t>
  </si>
  <si>
    <t>UKONČENÍ 19-24ŽÍLOVÉHO KABELU V ROZVADĚČI NEBO NA PŘÍSTROJI DO 2,5 MM2</t>
  </si>
  <si>
    <t>20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</si>
  <si>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</si>
  <si>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</si>
  <si>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</si>
  <si>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21</t>
  </si>
  <si>
    <t>743B16</t>
  </si>
  <si>
    <t>OVLADAČ PRO DÁLKOVÉ OVLÁDÁNÍ MOTOROVÝCH POHONŮ TRAKČNÍCH ODPOJOVAČŮ (DOÚO) - ROZŠÍŘENÍ O MODUL OPTICKÉHO ODDĚLENÍ</t>
  </si>
  <si>
    <t>1. Položka obsahuje:  
 – veškeré příslušenství včetně softwaru, oživení, nastavení, zhotovení výrobní dokumentace  
 – technický popis viz. projektová dokumentace  
2. Položka neobsahuje:  
 X  
3. Způsob měření:  
Udává se počet kusů kompletní konstrukce nebo práce.</t>
  </si>
  <si>
    <t>744</t>
  </si>
  <si>
    <t>Silnoproud - Rozvaděče nn</t>
  </si>
  <si>
    <t>22</t>
  </si>
  <si>
    <t>744613</t>
  </si>
  <si>
    <t>JISTIČ JEDNOPÓLOVÝ (10 KA) OD 4 DO 10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</si>
  <si>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</si>
  <si>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23</t>
  </si>
  <si>
    <t>744J21</t>
  </si>
  <si>
    <t>SILOVÝ KOMPLETNÍ PŘEPÍNAČ 1-0-1 JEDNO-DVOUPÓLOVÝ DO 32 A</t>
  </si>
  <si>
    <t>24</t>
  </si>
  <si>
    <t>744Q42</t>
  </si>
  <si>
    <t>SVODIČ PŘEPĚTÍ TYP 3 (TŘÍDA D) 3-4 PÓLOVÝ</t>
  </si>
  <si>
    <t>25</t>
  </si>
  <si>
    <t>744R35</t>
  </si>
  <si>
    <t>OZNAČOVACÍ ŠTÍTEK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</si>
  <si>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</si>
  <si>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26</t>
  </si>
  <si>
    <t>744R36</t>
  </si>
  <si>
    <t>OBAL NA VÝKRESY DO ROZVADĚČE NN</t>
  </si>
  <si>
    <t>746</t>
  </si>
  <si>
    <t>Silnoproud - Silnoproudá technologie - R110 kV, měnírny, TNS, spínací stanice</t>
  </si>
  <si>
    <t>27</t>
  </si>
  <si>
    <t>746632</t>
  </si>
  <si>
    <t>VYBAVENÁ SKŘÍŇ PRO AUTOMATIZACI 19"" PŘES 15 U</t>
  </si>
  <si>
    <t>Dle technické zprávy, přílohy č.2 a  přílohy č.6. Technická specifikace položky odpovídá příslušné cenové soustavě.</t>
  </si>
  <si>
    <t>1. Položka obsahuje: – veškerý spojovací materiál vč. připojovacího vedení – technický popis viz. projektová dokumentace2. Položka neobsahuje: X3. Způsob měření:Udává se počet kusů kompletní konstrukce nebo práce.</t>
  </si>
  <si>
    <t>28</t>
  </si>
  <si>
    <t>746642</t>
  </si>
  <si>
    <t>PLC PRO AUTOMATIZACI - ZÁKLADNÍ JEDNOTKA PŘES 128 DO 1024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</si>
  <si>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</si>
  <si>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29</t>
  </si>
  <si>
    <t>746643</t>
  </si>
  <si>
    <t>PLC PRO AUTOMATIZACI - ROZŠÍŘENÍ ZÁKLADNÍ JEDNOTKY PLC O 8 DIGITÁLNÍCH VSTUPŮ 24-230 V DC AC, SOFTWARE</t>
  </si>
  <si>
    <t>1. Položka obsahuje: – veškerý podružný, spojovací a pomocný materiál. Dále obsahuje uživatelskou úpravu SW PLC, parametrizaci a nastavení PLC   – dodávku včetně kompletní montáže – technický popis viz. projektová dokumentace – výrobní dokumentaci, uvedení do provozu,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</si>
  <si>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30</t>
  </si>
  <si>
    <t>746644</t>
  </si>
  <si>
    <t>PLC PRO AUTOMATIZACI - ROZŠÍŘENÍ ZÁKLADNÍ JEDNOTKY PLC O 8 RELÉOVÝCH VÝSTUPŮ 24-230 V DC AC, 1 A, KONT. 1Z, SOFTWARE</t>
  </si>
  <si>
    <t>31</t>
  </si>
  <si>
    <t>746646</t>
  </si>
  <si>
    <t>PLC PRO AUTOMATIZACI - ROZŠÍŘENÍ ZÁKLADNÍ JEDNOTKY PLC O 4 VSTUPY ANALOGOVÉHO MĚŘENÍ (0-10 V/0-20 MA NEBO DLE SPECIFIKACE PROJEKTU)</t>
  </si>
  <si>
    <t>32</t>
  </si>
  <si>
    <t>746649</t>
  </si>
  <si>
    <t>PLC PRO AUTOMATIZACI - ZDROJ POMOCNÉHO NAPĚTÍ 24 V DC, MAX. 10 A</t>
  </si>
  <si>
    <t>1. Položka obsahuje: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</si>
  <si>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33</t>
  </si>
  <si>
    <t>74664A</t>
  </si>
  <si>
    <t>PLC PRO AUTOMATIZACI - SVORKOVNICE (JEŽEK) PRO VYVEDENÍ 8 SIGNÁLŮ/POVELŮ/MĚŘENÍ VČETNĚ NAPÁJECÍHO OBVODU 24 V DC</t>
  </si>
  <si>
    <t>1. Položka obsahuje:   
 – veškerý podružný, spojovací a pomocný materiál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</si>
  <si>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34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</si>
  <si>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</si>
  <si>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</si>
  <si>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</si>
  <si>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35</t>
  </si>
  <si>
    <t>746656</t>
  </si>
  <si>
    <t>SW-OVLADAČE KOMUNIKACE, PARAMETRIZACE - PRO JEDEN PODŘÍZENÝ PLC, OCHRANU, TERMINÁL</t>
  </si>
  <si>
    <t>36</t>
  </si>
  <si>
    <t>746657</t>
  </si>
  <si>
    <t>SW-OVLADAČE KOMUNIKACE, PARAMETRIZACE NA ED - PRO JEDEN OBJEKT (ŽST, NS, SPS, TS)</t>
  </si>
  <si>
    <t>Dle technické zprávy a příloh č.7, 8 a 9. Technická specifikace položky odpovídá příslušné cenové soustavě.</t>
  </si>
  <si>
    <t>37</t>
  </si>
  <si>
    <t>746658</t>
  </si>
  <si>
    <t>ZPROVOZNĚNÍ, OŽIVENÍ TELEMECHANICKÉ JEDNOTKY V OBJEKTU ŽST</t>
  </si>
  <si>
    <t>Dle technické zprávy a přílohy č.5. Technická specifikace položky odpovídá příslušné cenové soustavě.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</si>
  <si>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</si>
  <si>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38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</si>
  <si>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</si>
  <si>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</si>
  <si>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</si>
  <si>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39</t>
  </si>
  <si>
    <t>74665G</t>
  </si>
  <si>
    <t>PROVOZNÍ ZKOUŠKY TELEMECHANICKÉ JEDNOTKY V OBJEKTU ŽST</t>
  </si>
  <si>
    <t>40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</si>
  <si>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</si>
  <si>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</si>
  <si>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</si>
  <si>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41</t>
  </si>
  <si>
    <t>746674</t>
  </si>
  <si>
    <t>PŘEVODNÍK ROZHRANÍ-ROZBOČOVAČ,ROZHRANÍ METALICKÉ (MAX.6) DLE SPECIFIKACE NA OPTICKÉ (MAX.2) S FUNK.REDUNDANTNÍ KRUH.SMYČKY,PROTOKOLOVĚ TRANSPARENTNÍ</t>
  </si>
  <si>
    <t>1. Položka obsahuje: 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</si>
  <si>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42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</si>
  <si>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</si>
  <si>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</si>
  <si>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</si>
  <si>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43</t>
  </si>
  <si>
    <t>746691</t>
  </si>
  <si>
    <t>PŘIPOJENÍ TELEMECHANICKÉ CESTY NA ED, OŽIVENÍ, ZPROVOZNĚNÍ - 1. OBJEKT</t>
  </si>
  <si>
    <t>44</t>
  </si>
  <si>
    <t>746693</t>
  </si>
  <si>
    <t>ZRUŠENÍ STÁVAJÍCÍCH TELEMECHANICKÝCH PŘENOSŮ NA ED - 1. OBJEKT</t>
  </si>
  <si>
    <t>1. Položka obsahuje: – demontáž veškerého podružného, spojovacího a pomocného materiálu. Dále obsahuje úpravu SW , parametrizaci, komplexní přenastavení přenosových prvků stávajících po úpravách technologie, zrušení komunikace, zrušení komunikace s přenosovými prvky – nadřízený ŘS  – technický popis viz. projektová dokumentace – předepsané zkoušky, revize a atesty upravené technologie – veškeré potřebné mechanizmy, včetně obsluhy, náklady na mzdy a přibližné (průměrné) náklady 2. Položka neobsahuje: X3. Způsob měření:Udává se počet kusů kompletní konstrukce nebo práce.</t>
  </si>
  <si>
    <t>45</t>
  </si>
  <si>
    <t>746694</t>
  </si>
  <si>
    <t>ŠKOLENÍ DISPEČERŮ</t>
  </si>
  <si>
    <t>HOD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</si>
  <si>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</si>
  <si>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46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</si>
  <si>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</si>
  <si>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</si>
  <si>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</si>
  <si>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47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</si>
  <si>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</si>
  <si>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</si>
  <si>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</si>
  <si>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48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</si>
  <si>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</si>
  <si>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</si>
  <si>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</si>
  <si>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49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</si>
  <si>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</si>
  <si>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</si>
  <si>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</si>
  <si>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50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</si>
  <si>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</si>
  <si>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</si>
  <si>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</si>
  <si>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51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</si>
  <si>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</si>
  <si>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</si>
  <si>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</si>
  <si>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52</t>
  </si>
  <si>
    <t>7466AH</t>
  </si>
  <si>
    <t>KONFIGURACE SOFTWARU, OVLADAČE, LICENCE, PARAMETRIZACE - 1. OBJEKT</t>
  </si>
  <si>
    <t>53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</si>
  <si>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</si>
  <si>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</si>
  <si>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</si>
  <si>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54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</si>
  <si>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</si>
  <si>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</si>
  <si>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</si>
  <si>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55</t>
  </si>
  <si>
    <t>746Z71</t>
  </si>
  <si>
    <t>DEMONTÁŽ ZAŘÍZENÍ SKŘ, DŘT, DD TSŽDC - SKŘÍNĚ, ROZVADĚČE NEBO OPTICKÉHO ROZVÁDĚČE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</si>
  <si>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</si>
  <si>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747</t>
  </si>
  <si>
    <t>Silnoproud - Zkoušky, revize a HZS</t>
  </si>
  <si>
    <t>56</t>
  </si>
  <si>
    <t>747213</t>
  </si>
  <si>
    <t>CELKOVÁ PROHLÍDKA, ZKOUŠENÍ, MĚŘENÍ A VYHOTOVENÍ VÝCHOZÍ REVIZNÍ ZPRÁVY, PRO OBJEM IN PŘES 500 DO 1000 TIS. KČ</t>
  </si>
  <si>
    <t>Dle technické zprávy - přílohy č.1. Technická specifikace položky odpovídá příslušné cenové soustavě.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</si>
  <si>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</si>
  <si>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57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</si>
  <si>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</si>
  <si>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</si>
  <si>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</si>
  <si>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58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</si>
  <si>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</si>
  <si>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</si>
  <si>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</si>
  <si>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59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</si>
  <si>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</si>
  <si>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</si>
  <si>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</si>
  <si>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60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</si>
  <si>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</si>
  <si>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</si>
  <si>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</si>
  <si>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</t>
  </si>
  <si>
    <t>Slaboproud</t>
  </si>
  <si>
    <t>61</t>
  </si>
  <si>
    <t>75I821</t>
  </si>
  <si>
    <t>KABEL OPTICKÝ MULTIMODE DO 12 VLÁKEN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</si>
  <si>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</si>
  <si>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62</t>
  </si>
  <si>
    <t>75I82X</t>
  </si>
  <si>
    <t>KABEL OPTICKÝ MULTIMODE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</si>
  <si>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</si>
  <si>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63</t>
  </si>
  <si>
    <t>75J912</t>
  </si>
  <si>
    <t>OPTICKÝ PATCHCORD MULTIMODE PŘES 5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</si>
  <si>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</si>
  <si>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64</t>
  </si>
  <si>
    <t>75J91X</t>
  </si>
  <si>
    <t>OPTICKÝ PATCHCORD MULTIMODE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</si>
  <si>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</si>
  <si>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D.2.3</t>
  </si>
  <si>
    <t>Trakční a energetická zařízení</t>
  </si>
  <si>
    <t>SO 02-01-01</t>
  </si>
  <si>
    <t>T.ú. Břeclav - Hrušky, úprava trakčního vedení</t>
  </si>
  <si>
    <t>74A</t>
  </si>
  <si>
    <t>Základy TV</t>
  </si>
  <si>
    <t>74A110</t>
  </si>
  <si>
    <t>ZÁKLAD TV HLOUBENÝ V JAKÉKOLIV TŘÍDĚ ZEMINY</t>
  </si>
  <si>
    <t>M3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</si>
  <si>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</si>
  <si>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</si>
  <si>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</si>
  <si>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</si>
  <si>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</si>
  <si>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</si>
  <si>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</si>
  <si>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</si>
  <si>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</si>
  <si>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</si>
  <si>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74A450</t>
  </si>
  <si>
    <t>ÚPRAVA KABELŮ U ZÁKLADU TV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</si>
  <si>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</si>
  <si>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</si>
  <si>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</si>
  <si>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</si>
  <si>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95</t>
  </si>
  <si>
    <t>R74A150</t>
  </si>
  <si>
    <t>NALOŽENÍ A VYLOŽENÍ ZEMINY Z VÝKOPU (PRO LIKVIDACI ODPADŮ)</t>
  </si>
  <si>
    <t>T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</si>
  <si>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</si>
  <si>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74B</t>
  </si>
  <si>
    <t>Stožáry TV</t>
  </si>
  <si>
    <t>74B215</t>
  </si>
  <si>
    <t>STOŽÁR TV OCELOVÝ TRUBKOVÝ JEDNODUCHÝ NA SVORNÍKY, TYPU TS245 NEBO TSI245, DÉLKY DO 10 M VČETNĚ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</si>
  <si>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</si>
  <si>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74B216</t>
  </si>
  <si>
    <t>STOŽÁR TV OCELOVÝ TRUBKOVÝ JEDNODUCHÝ NA SVORNÍKY, TYPU TS245 NEBO TSI245, DÉLKY PŘES 10 M DO 14 M VČETNĚ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</si>
  <si>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</si>
  <si>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</si>
  <si>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</si>
  <si>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</si>
  <si>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</si>
  <si>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</si>
  <si>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</t>
  </si>
  <si>
    <t>Vodiče TV</t>
  </si>
  <si>
    <t>74C111</t>
  </si>
  <si>
    <t>ZÁVĚS TV NA KONZOLE BEZ PŘÍDAVNÉHO LANA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</si>
  <si>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</si>
  <si>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</si>
  <si>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</si>
  <si>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74C121</t>
  </si>
  <si>
    <t>PŘÍPLATEK ZA PLASTOVÝ IZOLÁTOR</t>
  </si>
  <si>
    <t>1. Položka obsahuje:  
 – příplatek na materiál, dodávku a kusové zkoušky izolátoru podle TKP (samostatně nelze položku použít)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</si>
  <si>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</si>
  <si>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</si>
  <si>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</si>
  <si>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74C135</t>
  </si>
  <si>
    <t>SVISLÝ POSUN KONZOLY NA STOŽÁRU</t>
  </si>
  <si>
    <t>1. Položka obsahuje:  
 – demontáž a montáž konzoly vč. mechanizmů a měření  
 – definitivní regulaci konzoly  
2. Položka neobsahuje:  
 – konzolu a upevňovací materiál  
3. Způsob měření:  
Udává se počet kusů kompletní konstrukce nebo práce.</t>
  </si>
  <si>
    <t>74C312</t>
  </si>
  <si>
    <t>VĚŠÁK TROLEJE ZÁKLADNÍ (PEVNÝ NEBO KLUZNÝ)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</si>
  <si>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</si>
  <si>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</si>
  <si>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</si>
  <si>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</si>
  <si>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</si>
  <si>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74C512</t>
  </si>
  <si>
    <t>POHYBLIVÉ KOTVENÍ SESTAVY TV NA STOŽÁRU - 10 KN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</si>
  <si>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</si>
  <si>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74C571</t>
  </si>
  <si>
    <t>TAŽENÍ NOSNÉHO LANA 50 MM2 BZ, FE</t>
  </si>
  <si>
    <t>m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</si>
  <si>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</si>
  <si>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</si>
  <si>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</si>
  <si>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</si>
  <si>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</si>
  <si>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</si>
  <si>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</si>
  <si>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</si>
  <si>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</si>
  <si>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</si>
  <si>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</si>
  <si>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</si>
  <si>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</si>
  <si>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</si>
  <si>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PŘIPEVNĚNÍ JEDNOSTRANNÉ LIŠTY PRO KOTVENÍ ZV, NV, OV</t>
  </si>
  <si>
    <t>74C621</t>
  </si>
  <si>
    <t>KOTVENÍ 1-3 LAN ZV, NV, OV S JEDNODUCHÝMI IZOLÁTORY</t>
  </si>
  <si>
    <t>74C632</t>
  </si>
  <si>
    <t>PŘIPEVNĚNÍ KONZOLY ZV, NV, OV PRO "V" ZÁVĚS NA STOŽÁR</t>
  </si>
  <si>
    <t>74C643</t>
  </si>
  <si>
    <t>V ZÁVĚS 1-2 LAN ZV, NV, OV</t>
  </si>
  <si>
    <t>74C651</t>
  </si>
  <si>
    <t>PŘIPOJENÍ LANA 95 CU NEBO 120 CU NA LANO ZV, NV, OV</t>
  </si>
  <si>
    <t>74C671</t>
  </si>
  <si>
    <t>TAŽENÍ LANA PRO ZV, NV, OV - 120 MM2 CU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</si>
  <si>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</si>
  <si>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74C711</t>
  </si>
  <si>
    <t>POHON ODPOJOVAČE MOTOROVÝ</t>
  </si>
  <si>
    <t>74C713</t>
  </si>
  <si>
    <t>ODPOJOVAČ NEBO ODPÍNAČ NA STOŽÁRU TV</t>
  </si>
  <si>
    <t>74C722</t>
  </si>
  <si>
    <t>KOTVENÍ DVOU SVODŮ Z ODPOJOVAČE S PŘIPOJENÍM NA TV</t>
  </si>
  <si>
    <t>74C723</t>
  </si>
  <si>
    <t>SVOD Z NAPÁJECÍHO PŘEVĚSU NA TV LANEM 120 CU</t>
  </si>
  <si>
    <t>74C731</t>
  </si>
  <si>
    <t>VLOŽENÁ IZOLACE V LANĚ NAPÁJECÍHO PŘEVĚSU BZ NEBO CU</t>
  </si>
  <si>
    <t>74C742</t>
  </si>
  <si>
    <t>PŘIPEVNĚNÍ KOTEVNÍ LIŠTY NAPÁJECÍHO PŘEVĚSU SE 2-4 TŘMENY NA STOŽÁR TV</t>
  </si>
  <si>
    <t>74C745</t>
  </si>
  <si>
    <t>KOTVENÍ LANA NAPÁJECÍHO PŘEVĚSU - 120 MM2 CU S IZOLACÍ</t>
  </si>
  <si>
    <t>74C752</t>
  </si>
  <si>
    <t>PODPĚRNÝ IZOLÁTOR PRO NV NA LIŠTĚ, BRÁNĚ, STOŽÁRU</t>
  </si>
  <si>
    <t>74C810</t>
  </si>
  <si>
    <t>UPEVNĚNÍ KONZOLY - STŘEDOVÉ, STRANOVÉ</t>
  </si>
  <si>
    <t>74C820</t>
  </si>
  <si>
    <t>UPEVNĚNÍ DVOU KONZOL</t>
  </si>
  <si>
    <t>74C911</t>
  </si>
  <si>
    <t>BLESKOJISTKA RŮŽKOVÁ NA STOŽÁRU S PŘIPOJENÍM NA TV, OV, NV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</si>
  <si>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</si>
  <si>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</si>
  <si>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</si>
  <si>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74C951</t>
  </si>
  <si>
    <t>MONTÁŽNÍ LÁVKA NA STOŽÁR</t>
  </si>
  <si>
    <t>74C953</t>
  </si>
  <si>
    <t>OVLÁDACÍ A BOČNÍ LÁVKA DO "L"</t>
  </si>
  <si>
    <t>74C955</t>
  </si>
  <si>
    <t>ŽEBŘÍK PRO OVLÁDACÍ LÁVKU</t>
  </si>
  <si>
    <t>74C963</t>
  </si>
  <si>
    <t>PŘIPEVNĚNÍ NÁVĚSTNÍHO ŠTÍTU NA STOŽÁR</t>
  </si>
  <si>
    <t>74C967</t>
  </si>
  <si>
    <t>VÝSTRAŽNÁ TABULKA NA STOŽÁRU TV NEBO KONSTRUKCI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</si>
  <si>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</si>
  <si>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</si>
  <si>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</si>
  <si>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</si>
  <si>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</si>
  <si>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74C975</t>
  </si>
  <si>
    <t>AKTUALIZACE TV DLE KOLEJOVÝCH POSTUPŮ ZA 100 M ZPROVOZŇOVANÉ SKUPINY</t>
  </si>
  <si>
    <t>1. Položka obsahuje:  
 – veškeré další práce na aktualizaci TV po každém stavebním postupu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</si>
  <si>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</si>
  <si>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</si>
  <si>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</si>
  <si>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89</t>
  </si>
  <si>
    <t>923931</t>
  </si>
  <si>
    <t>ZAJIŠŤOVACÍ ZNAČKA KONZOLOVÁ (K) NA SLOUPU TRAKČNÍHO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</si>
  <si>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</si>
  <si>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74F2</t>
  </si>
  <si>
    <t>Nátěry TV</t>
  </si>
  <si>
    <t>74F231</t>
  </si>
  <si>
    <t>BEZPEČNOSTNÍ PRUH NA PODPĚŘE TV ČERNOŽLUTÝ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</si>
  <si>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</si>
  <si>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74F232</t>
  </si>
  <si>
    <t>BEZPEČNOSTNÍ PRUH NA PODPĚŘE TV BÍLOČERVENÝ</t>
  </si>
  <si>
    <t>74F3</t>
  </si>
  <si>
    <t>Revize, zkoušky a měření TV</t>
  </si>
  <si>
    <t>74F311</t>
  </si>
  <si>
    <t>MĚŘENÍ PARAMETRŮ TV DYNAMICKÉ (MĚŘÍCÍM VOZEM)</t>
  </si>
  <si>
    <t>km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</si>
  <si>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</si>
  <si>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</si>
  <si>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</si>
  <si>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</si>
  <si>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</si>
  <si>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</si>
  <si>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</si>
  <si>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</si>
  <si>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</si>
  <si>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</si>
  <si>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</si>
  <si>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</si>
  <si>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</si>
  <si>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</si>
  <si>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</si>
  <si>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</si>
  <si>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</si>
  <si>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</si>
  <si>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</si>
  <si>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</si>
  <si>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</si>
  <si>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</si>
  <si>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74F4</t>
  </si>
  <si>
    <t>Demontáže TV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</si>
  <si>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</si>
  <si>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</si>
  <si>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</si>
  <si>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</si>
  <si>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</si>
  <si>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</si>
  <si>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74F423</t>
  </si>
  <si>
    <t>DEMONTÁŽ OCELOVÝCH STOŽÁRŮ PŘÍHRADOVÝCH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</si>
  <si>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</si>
  <si>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66</t>
  </si>
  <si>
    <t>74F426</t>
  </si>
  <si>
    <t>DEMONTÁŽ MONTÁŽNÍ LÁVKY PRO ODPOJOVAČ</t>
  </si>
  <si>
    <t>67</t>
  </si>
  <si>
    <t>74F427</t>
  </si>
  <si>
    <t>DEMONTÁŽ OVLÁDACÍ LÁVKY PRO ODPOJOVAČ VČETNĚ ŽEBŘÍKU</t>
  </si>
  <si>
    <t>68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</si>
  <si>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</si>
  <si>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</si>
  <si>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</si>
  <si>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69</t>
  </si>
  <si>
    <t>74F437</t>
  </si>
  <si>
    <t>DEMONTÁŽ KONZOL ZV NEBO OV VČETNĚ ZÁVĚSŮ</t>
  </si>
  <si>
    <t>70</t>
  </si>
  <si>
    <t>74F443</t>
  </si>
  <si>
    <t>DEMONTÁŽ KOTVENÍ TR NEBO NL PEVNÝCH</t>
  </si>
  <si>
    <t>71</t>
  </si>
  <si>
    <t>74F444</t>
  </si>
  <si>
    <t>DEMONTÁŽ KOTVENÍ TR NEBO NL POHYBLIVÝCH</t>
  </si>
  <si>
    <t>72</t>
  </si>
  <si>
    <t>74F445</t>
  </si>
  <si>
    <t>DEMONTÁŽ KOTVENÍ ZV, OV, NV VČETNĚ PŘIPEVŇOVACÍCH LIŠT</t>
  </si>
  <si>
    <t>73</t>
  </si>
  <si>
    <t>74F446</t>
  </si>
  <si>
    <t>DEMONTÁŽ ODPOJOVAČE NEBO ODPÍNAČE S POHONEM VČETNĚ TÁHEL A UPEVŇOVACÍCH LIŠT</t>
  </si>
  <si>
    <t>74</t>
  </si>
  <si>
    <t>74F447</t>
  </si>
  <si>
    <t>DEMONTÁŽ KOTEVNÍ LIŠTY PŘEVĚSU NEBO SVODU Z ODPOJOVAČE</t>
  </si>
  <si>
    <t>74F448</t>
  </si>
  <si>
    <t>DEMONTÁŽ KOTVENÍ PŘEVĚSU - JEDNODUCHÉ LANO</t>
  </si>
  <si>
    <t>76</t>
  </si>
  <si>
    <t>74F451</t>
  </si>
  <si>
    <t>DEMONTÁŽ SVODU Z PŘEVĚSU NEBO Z ODPOJOVAČE - JEDNODUCHÉ LANO</t>
  </si>
  <si>
    <t>77</t>
  </si>
  <si>
    <t>74F454</t>
  </si>
  <si>
    <t>DEMONTÁŽ BLESKOJISTEK A SVODIČŮ PŘEPĚTÍ</t>
  </si>
  <si>
    <t>78</t>
  </si>
  <si>
    <t>74F455</t>
  </si>
  <si>
    <t>DEMONTÁŽ VĚŠÁKŮ TROLEJE</t>
  </si>
  <si>
    <t>79</t>
  </si>
  <si>
    <t>74F456</t>
  </si>
  <si>
    <t>DEMONTÁŽ PROUDOVÝCH PROPOJENÍ PODÉLNÝCH A PŘÍČNÝCH</t>
  </si>
  <si>
    <t>80</t>
  </si>
  <si>
    <t>74F457</t>
  </si>
  <si>
    <t>DEMONTÁŽ VLOŽENÝCH IZOLACÍ V PODÉLNÝCH A PŘÍČNÝCH POLÍCH</t>
  </si>
  <si>
    <t>81</t>
  </si>
  <si>
    <t>74F458</t>
  </si>
  <si>
    <t>DEMONTÁŽ ROZPĚRNÝCH TYČÍ</t>
  </si>
  <si>
    <t>82</t>
  </si>
  <si>
    <t>74F463</t>
  </si>
  <si>
    <t>DEMONTÁŽ NÁVĚSTÍ PRO ELEKTRICKÝ PROVOZ</t>
  </si>
  <si>
    <t>83</t>
  </si>
  <si>
    <t>74F465</t>
  </si>
  <si>
    <t>DEMONTÁŽ TROLEJE VČETNĚ NÁSTAVKŮ STOČENÍM NA BUBEN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</si>
  <si>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</si>
  <si>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84</t>
  </si>
  <si>
    <t>74F467</t>
  </si>
  <si>
    <t>DEMONTÁŽ LAN NOSNÝCH VČETNĚ NÁSTAVKŮ STOČENÍM NA BUBEN</t>
  </si>
  <si>
    <t>85</t>
  </si>
  <si>
    <t>74F469</t>
  </si>
  <si>
    <t>DEMONTÁŽ LAN ZV, NV, OV STOČENÍM NA BUBEN</t>
  </si>
  <si>
    <t>86</t>
  </si>
  <si>
    <t>74F471</t>
  </si>
  <si>
    <t>DEMONTÁŽ ZESILOVACÍCH, NAPÁJECÍCH NEBO OBCHÁZECÍCH VEDENÍ PŘEVĚŠENÍM</t>
  </si>
  <si>
    <t>96</t>
  </si>
  <si>
    <t>R74F492</t>
  </si>
  <si>
    <t>DEMONTÁŽ - NALOŽENÍ A VYLOŽENÍ PRO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</si>
  <si>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</si>
  <si>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74R</t>
  </si>
  <si>
    <t>Různé TV</t>
  </si>
  <si>
    <t>87</t>
  </si>
  <si>
    <t>74R000R</t>
  </si>
  <si>
    <t>Kontrolní zaměření základu TV</t>
  </si>
  <si>
    <t>88</t>
  </si>
  <si>
    <t>74R010R</t>
  </si>
  <si>
    <t>Zaměření skutečného stavu trakčního vedení - 1 stožár</t>
  </si>
  <si>
    <t>990</t>
  </si>
  <si>
    <t>Likvidace odpadů vč. dopravy</t>
  </si>
  <si>
    <t>90</t>
  </si>
  <si>
    <t>R015111</t>
  </si>
  <si>
    <t>POPLATKY ZA LIKVIDACI ODPADŮ NEKONTAMINOVANÝCH - 17 05 04 VYTĚŽENÉ ZEMINY A HORNINY - I. TŘÍDA TĚŽITELNOSTI VČETNĚ DOPRAVY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</si>
  <si>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</si>
  <si>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</si>
  <si>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91</t>
  </si>
  <si>
    <t>R015140</t>
  </si>
  <si>
    <t>POPLATKY ZA LIKVIDACI ODPADŮ NEKONTAMINOVANÝCH - 17 01 01 BETON Z DEMOLIC OBJEKTŮ, ZÁKLADŮ TV, KŮLY A SLOUPY VČETNĚ DOPRAVY</t>
  </si>
  <si>
    <t>92</t>
  </si>
  <si>
    <t>R015270</t>
  </si>
  <si>
    <t>POPLATKY ZA LIKVIDACI ODPADŮ NEKONTAMINOVANÝCH - 17 01 03 IZOLÁTORY PORCELÁNOVÉ VČETNĚ DOPRAVY</t>
  </si>
  <si>
    <t>93</t>
  </si>
  <si>
    <t>R015810</t>
  </si>
  <si>
    <t>POPLATKY ZA LIKVIDACI ODPADŮ NEKONTAMINOVANÝCH - 17 04 05 - ŽELEZNÝ A OCELOVÝ ŠROT, VČETNĚ DOPRAVY</t>
  </si>
  <si>
    <t>Evidenční položka   
Druhotná surovina - výkup</t>
  </si>
  <si>
    <t>94</t>
  </si>
  <si>
    <t>R015840</t>
  </si>
  <si>
    <t>POPLATKY ZA LIKVIDACI ODPADŮ NEKONTAMINOVANÝCH - 17 04 01 - ODPAD MĚDI A JEJÍCH SLITIN, VČETNĚ DOPRAVY</t>
  </si>
  <si>
    <t>SO 02-01-02</t>
  </si>
  <si>
    <t>T.ú. Břeclav -Hrušky, úprava ukolejnění</t>
  </si>
  <si>
    <t>7404</t>
  </si>
  <si>
    <t>Zkoušky a revize</t>
  </si>
  <si>
    <t>74F314</t>
  </si>
  <si>
    <t>MĚŘENÍ DOTYKOVÉHO NAPĚTÍ U VODIVÉ KONSTRUKCE</t>
  </si>
  <si>
    <t>viz příloha č.1 - Technická zpráva</t>
  </si>
  <si>
    <t>R74F314-01</t>
  </si>
  <si>
    <t>MĚŘENÍ POTENCIÁLU KOLEJNICE - ZEM (1 NAPÁJECÍ ÚSEK)</t>
  </si>
  <si>
    <t>1. Položka obsahuje: 
- měření elektrických parametrů TV pro úpravu zpětné cesty 
2. Položka neobsahuje: 
X 
3. Způsob měření: 
Napájecí úsek se uvažuje buď TT-SpS, nebo TM - TM.</t>
  </si>
  <si>
    <t>74C921</t>
  </si>
  <si>
    <t>PŘÍMÉ UKOLEJNĚNÍ KONSTRUKCE VŠECH TYPŮ (VČETNĚ VÝZTUŽNÝCH DVOJIC) - 1 VODIČ</t>
  </si>
  <si>
    <t>viz příloha č.3 - Soupis sestavení + rezervy na postupy výstavby</t>
  </si>
  <si>
    <t>74C931</t>
  </si>
  <si>
    <t>KONZOLA PRO OCHRANNÉ LANO NA STOŽÁRU VŠECH TYPŮ NEBO BRÁNĚ</t>
  </si>
  <si>
    <t>74C932</t>
  </si>
  <si>
    <t>KOTVENÍ OCHRANNÉHO LANA NA STOŽÁRU - JEDNODUCHÉ, DVOJITÉ</t>
  </si>
  <si>
    <t>74C943</t>
  </si>
  <si>
    <t>TAŽENÍ OCHRANNÉHO LANA 50 MM2 BZ</t>
  </si>
  <si>
    <t>74C971</t>
  </si>
  <si>
    <t>POSPOJOVÁNÍ VODIVÝCH KONSTRUKCÍ PROUDOVOU PROPOJKOU</t>
  </si>
  <si>
    <t>74C974</t>
  </si>
  <si>
    <t>AKTUALIZACE KSU A TP DLE KOLEJOVÝCH POSTUPŮ ZA 100 M ZPROVOZŇOVANÉ SKUPINY</t>
  </si>
  <si>
    <t>dle délky úpravy UKK na 100m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</si>
  <si>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</si>
  <si>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</si>
  <si>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</si>
  <si>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</si>
  <si>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R74C941-02</t>
  </si>
  <si>
    <t>TAŽENÍ OCHRANNÉHO VODIČE FEZN O10MM V PE TRUBCE</t>
  </si>
  <si>
    <t>74D</t>
  </si>
  <si>
    <t>74F459</t>
  </si>
  <si>
    <t>DEMONTÁŽ UKOLEJNĚNÍ KONSTRUKCÍ A PODPĚR VČETNĚ UCHYCENÍ A VODIČE</t>
  </si>
  <si>
    <t>SO 02-06-01</t>
  </si>
  <si>
    <t>T.ú. Břeclav - Hrušky, úprava DOÚO</t>
  </si>
  <si>
    <t>Zemní práce</t>
  </si>
  <si>
    <t>11090</t>
  </si>
  <si>
    <t>VŠEOBECNÉ VYKLIZENÍ OSTATNÍCH PLOCH</t>
  </si>
  <si>
    <t>viz. přílohy projektové dokumentace</t>
  </si>
  <si>
    <t>zahrnuje odstranění všech překážek pro uskutečnění stavby</t>
  </si>
  <si>
    <t>11120</t>
  </si>
  <si>
    <t>ODSTRANĚNÍ KŘOVIN</t>
  </si>
  <si>
    <t>odstranění křovin a stromů do průměru 100 mmdoprava dřevin bez ohledu na vzdálenostspálení na hromadách nebo štěpkování</t>
  </si>
  <si>
    <t>11511</t>
  </si>
  <si>
    <t>ČERPÁNÍ VODY DO 500 L/MIN</t>
  </si>
  <si>
    <t>Položka čerpání vody na povrchu zahrnuje i potrubí, pohotovost záložní čerpací soupravy a zřízení čerpací jímky. Součástí položky je také následná demontáž a likvidace těchto zařízení</t>
  </si>
  <si>
    <t>13173</t>
  </si>
  <si>
    <t>HLOUBENÍ JAM ZAPAŽ I NEPAŽ TŘ. 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</si>
  <si>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</si>
  <si>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13273</t>
  </si>
  <si>
    <t>HLOUBENÍ RÝH ŠÍŘ DO 2M PAŽ I NEPAŽ TŘ. I</t>
  </si>
  <si>
    <t>13273B</t>
  </si>
  <si>
    <t>HLOUBENÍ RÝH ŠÍŘ DO 2M PAŽ I NEPAŽ TŘ. I - DOPRAVA</t>
  </si>
  <si>
    <t>M3KM</t>
  </si>
  <si>
    <t>Položka zahrnuje samostatnou dopravu zeminy. Množství se určí jako součin kubatutry [m3] a požadované vzdálenosti [km].</t>
  </si>
  <si>
    <t>141733</t>
  </si>
  <si>
    <t>PROTLAČOVÁNÍ POTRUBÍ Z PLAST HMOT DN DO 150MM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</si>
  <si>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</si>
  <si>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</si>
  <si>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</si>
  <si>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</si>
  <si>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</si>
  <si>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</si>
  <si>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</si>
  <si>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Vodorovné konstrukce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</si>
  <si>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</si>
  <si>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</si>
  <si>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</si>
  <si>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56212</t>
  </si>
  <si>
    <t>VOZOVKOVÉ VRSTVY Z MATERIÁLŮ STABIL CEMENTEM TL DO 100MM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</si>
  <si>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</si>
  <si>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56330</t>
  </si>
  <si>
    <t>VOZOVKOVÉ VRSTVY ZE ŠTĚRKODRTI</t>
  </si>
  <si>
    <t>- dodání kameniva předepsané kvality a zrnitosti- rozprostření a zhutnění vrstvy v předepsané tloušťce- zřízení vrstvy bez rozlišení šířky, pokládání vrstvy po etapách- nezahrnuje postřiky, nátěry</t>
  </si>
  <si>
    <t>56414</t>
  </si>
  <si>
    <t>VOZOVKOVÉ VRSTVY Z ASFALTOCEMENT BETONU TL 50MM</t>
  </si>
  <si>
    <t>- dodání asfaltové směsi s vysokou mezerovitostí v požadované kvalitě  a tekuté malty specifického složení na bázi cementu- očištění podkladu- uložení směsi dle předepsaného technologického předpisu a zhutnění vrstvy v předepsané tloušťce, prolití nebo zavibrování výplňové malty-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</si>
  <si>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57130</t>
  </si>
  <si>
    <t>UZAVŘENÉ OBALOVANÉ KAMENIVO</t>
  </si>
  <si>
    <t>- dodání základfní vrstvy z obalovaného kameniva velmi hrubého nebo typu makadam předepsané kvality a zrnitosti, dodání vtlačované směsi z asfaltového betonu nebo asfaltového koberce tenkého předepsané kvality – dle ČSN 73 6128- očištění podkladu- rozprostření a zhutnění základní vrstvy, rozprostření a zhutnění vtlačované směsi – dle ČSN 73 6128- zřízení vrstvy bez rozlišení šířky, pokládání vrstvy po etapách, včetně pracovních spar a spojů- nezahrnuje postřiky, nátěry</t>
  </si>
  <si>
    <t>Přidružená stavební výroba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</si>
  <si>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</si>
  <si>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</si>
  <si>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</si>
  <si>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R775211</t>
  </si>
  <si>
    <t>ROZEBRÁNÍ A OPĚTOVNÉ ZKOMPLETOVÁNÍ DVOJITÉ PODLAHY</t>
  </si>
  <si>
    <t>- položky podlah a obkladů zahrnují kompletní podlahy a obklad, včetně úpravy podkladu, spojovací, spárové malty nebo tmely, dilatace, úpravy rohů, koutů, kolem otvorů, okrajů a pod.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</si>
  <si>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</si>
  <si>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</si>
  <si>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</si>
  <si>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702111</t>
  </si>
  <si>
    <t>KABELOVÝ ŽLAB ZEMNÍ VČETNĚ KRYTU SVĚTLÉ ŠÍŘKY DO 120 MM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</si>
  <si>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</si>
  <si>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702112</t>
  </si>
  <si>
    <t>KABELOVÝ ŽLAB ZEMNÍ VČETNĚ KRYTU SVĚTLÉ ŠÍŘKY PŘES 120 DO 250 MM</t>
  </si>
  <si>
    <t>702212</t>
  </si>
  <si>
    <t>KABELOVÁ CHRÁNIČKA ZEMNÍ DN PŘES 100 DO 200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</si>
  <si>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</si>
  <si>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702511</t>
  </si>
  <si>
    <t>PRŮRAZ ZDIVEM (PŘÍČKOU) ZDĚNÝM TLOUŠŤKY DO 45 CM</t>
  </si>
  <si>
    <t>1. Položka obsahuje: – veškerý montážní a pomocný materiál – pomocné mechanismy2. Položka neobsahuje: X3. Způsob měření:Udává se počet kusů kompletní konstrukce nebo práce.</t>
  </si>
  <si>
    <t>702901</t>
  </si>
  <si>
    <t>ZASYPÁNÍ KABELOVÉHO ŽLABU VRSTVOU Z PŘESÁTÉHO PÍSKU SVĚTLÉ ŠÍŘKY DO 120 MM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</si>
  <si>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</si>
  <si>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</si>
  <si>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</si>
  <si>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</si>
  <si>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703113</t>
  </si>
  <si>
    <t>KABELOVÝ ROŠT/LÁVKA NOSNÝ ŽÁROVĚ ZINKOVANÝ VČETNĚ UPEVNĚNÍ A PŘÍSLUŠENSTVÍ SVĚTLÉ ŠÍŘKY PŘES 250 DO 400 MM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</si>
  <si>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</si>
  <si>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703721</t>
  </si>
  <si>
    <t>KABELOVÁ PŘÍCHYTKA PRO ROZSAH UPNUTÍ DO 25 MM</t>
  </si>
  <si>
    <t>1. Položka obsahuje: – přípravu podkladu pro osazení2. Položka neobsahuje: X3. Způsob měření:Měří se metr délkový.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</si>
  <si>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</si>
  <si>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</si>
  <si>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</si>
  <si>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</si>
  <si>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</si>
  <si>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</si>
  <si>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</si>
  <si>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</si>
  <si>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709120</t>
  </si>
  <si>
    <t>PROVIZORNÍ ZAJIŠTĚNÍ POTRUBÍ VE VÝKOPU</t>
  </si>
  <si>
    <t>709540-R</t>
  </si>
  <si>
    <t>OCHRANA ŠTĚRKOVÉHO LOŽE GEOTEXTILIÍ PROTI ZNEČIŠTĚNÍ</t>
  </si>
  <si>
    <t>1. Položka obsahuje:  
 – ochrana štěrkového lože geotextilií proti znečištění.   
 – dodávka, montáž, demontáž  
 – pomocné mechanismy  
2. Položka neobsahuje:  
 X  
3. Způsob měření:  
Měří se plocha v metrech čtverečných.</t>
  </si>
  <si>
    <t>709621-R</t>
  </si>
  <si>
    <t>DEMONTÁŽ UCPÁVKY PROTIPOŽÁRNÍ</t>
  </si>
  <si>
    <t>709622-R</t>
  </si>
  <si>
    <t>DEMONTÁŽ UCPÁVKY VODO- A PLYNOTĚSNÉ</t>
  </si>
  <si>
    <t>709692-R</t>
  </si>
  <si>
    <t>DEMONTÁŽ - ODVOZ (NA LIKVIDACI ODPADŮ NEBO JINÉ URČENÉ MÍSTO)</t>
  </si>
  <si>
    <t>tkm</t>
  </si>
  <si>
    <t>1. Položka obsahuje:  
 – veškeré práce a materiál obsažený v názvu položky  
2. Položka neobsahuje:  
 X  
3. Způsob měření:  
Udává se počet kusů kompletní konstrukce nebo práce.</t>
  </si>
  <si>
    <t>742</t>
  </si>
  <si>
    <t>Silnoproud - Silnoproudé rozvody</t>
  </si>
  <si>
    <t>742G11</t>
  </si>
  <si>
    <t>KABEL NN DVOU- A TŘÍŽÍLOVÝ CU S PLASTOVOU IZOLACÍ DO 2,5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</si>
  <si>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</si>
  <si>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742I11</t>
  </si>
  <si>
    <t>KABEL NN CU OVLÁDACÍ 7-12ŽÍLOVÝ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</si>
  <si>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</si>
  <si>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742M12</t>
  </si>
  <si>
    <t>UKONČENÍ 7-12ŽÍLOVÉHO KABELU V ROZVADĚČI NEBO NA PŘÍSTROJI OD 4 DO 6 MM2</t>
  </si>
  <si>
    <t>742M22</t>
  </si>
  <si>
    <t>UKONČENÍ 7-12ŽÍLOVÉHO KABELU KABELOVOU SPOJKOU OD 4 DO 6 MM2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</si>
  <si>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</si>
  <si>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</si>
  <si>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</si>
  <si>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1. Položka obsahuje: – veškeré příslušentsví2. Položka neobsahuje: X3. Způsob měření:Udává se počet kusů kompletní konstrukce nebo práce.</t>
  </si>
  <si>
    <t>742Z23</t>
  </si>
  <si>
    <t>DEMONTÁŽ KABELOVÉHO VEDENÍ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</si>
  <si>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</si>
  <si>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742Z92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</si>
  <si>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</si>
  <si>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R742I12</t>
  </si>
  <si>
    <t>KABEL NN CU OVLÁDACÍ 7ŽÍLOVÝ PRŮŘEZU 6 MM2</t>
  </si>
  <si>
    <t>743</t>
  </si>
  <si>
    <t>Silnoproud - Silnoproudá zařízení</t>
  </si>
  <si>
    <t>743B15</t>
  </si>
  <si>
    <t>OVLADAČ PRO DÁLK.OVLÁDÁNÍ MOTOR.POHONŮ TRAKČ.ODPOJOVAČŮ (DOÚO)-ROZŠÍŘENÍ O MODUL PRO KOMUNIKACI S NADŘAZENÝM SYST.POMOCÍ DOHODNUTÉHO PROTOKOLU</t>
  </si>
  <si>
    <t>OVLADAČ PRO DÁLKOVÉ OVLÁDÁNÍ MOTOROVÝCH POHONŮ TRAKČNÍCH ODPOJOVAČŮ (DOÚO) - ROZŠÍŘENÍ O MODUL PRO KOMUNIKACI S NADŘAZENÝM SYSTÉMEM POMOCÍ DOHODNUTÉHO PROTOKOLU /NAPŘ. PROFIBUS - DP/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– veškeré příslušenství včetně softwaru, oživení, nastavení, zhotovení výrobní dokumentace – technický popis viz. projektová dokumentace2. Položka neobsahuje: X3. Způsob měření:Udává se počet kusů kompletní konstrukce nebo práce.</t>
  </si>
  <si>
    <t>743B17</t>
  </si>
  <si>
    <t>OVLADAČ PRO DÁLKOVÉ OVLÁDÁNÍ MOTOROVÝCH POHONŮ TRAKČNÍCH ODPOJOVAČŮ (DOÚO) - ROZŠÍŘENÍ O DOTYKOVOU OBRAZOVKU</t>
  </si>
  <si>
    <t>1. Položka obsahuje: – veškeré příslušenství včetně softwaru, oživení, nastavení, zhotovení výrobní dokumentace – technický popis viz. projektová dokumentace2. Položka neobsahuje: X3. Způsob měření:Udává se počet kusů kompletní konstrukce nebo práce.</t>
  </si>
  <si>
    <t>743B18</t>
  </si>
  <si>
    <t>OVLADAČ PRO DÁLKOVÉ OVLÁDÁNÍ MOTOR.POHONŮ TRAKČNÍCH ODPOJOVAČŮ (DOÚO)-NASTAVENÍ A SEŘÍZENÍ SYSTÉMU DOÚO V NÁVAZNOSTI NA DÁLKOVÉ ŘÍZENÍ A OVLÁDÁNÍ</t>
  </si>
  <si>
    <t>1. Položka obsahuje: – nastavení a seřízení systému, vybavení příslušným softwarem, včetně měření vstupních a výstupních údajů2. Položka neobsahuje: X3. Způsob měření:Udává se počet kusů kompletní konstrukce nebo práce.</t>
  </si>
  <si>
    <t>743B1A</t>
  </si>
  <si>
    <t>OVLADAČ PRO DÁLKOVÉ OVLÁDÁNÍ MOTOROVÝCH POHONŮ TRAKČNÍCH ODPOJOVAČŮ (DOÚO) - NAPÁJECÍ SOUPRAVA S ODDĚLOVACÍM TRANSFORMÁTOREM A HIS</t>
  </si>
  <si>
    <t>1. Položka obsahuje: – instalaci rozvaděče vč. zapojení – technický popis viz. projektová dokumentace2. Položka neobsahuje: X3. Způsob měření:Udává se počet kusů kompletní konstrukce nebo práce.</t>
  </si>
  <si>
    <t>743Z61</t>
  </si>
  <si>
    <t>DEMONTÁŽ OVLADAČE PRO DOÚO</t>
  </si>
  <si>
    <t>743Z62</t>
  </si>
  <si>
    <t>DEMONTÁŽ NAPÁJECÍ SOUPRAVY PRO NAPÁJENÍ OVLADAČŮ DOÚO</t>
  </si>
  <si>
    <t>743Z71</t>
  </si>
  <si>
    <t>DEMONTÁŽ KABELOVÉ SKŘÍNĚ</t>
  </si>
  <si>
    <t>743Z92</t>
  </si>
  <si>
    <t>R743B141</t>
  </si>
  <si>
    <t>OVLADAČ PRO DÁLKOVÉ OVLÁDÁNÍ MOTOROVÝCH POHONŮ TRAKČNÍCH ODPOJOVAČŮ (DOÚO) OD 17 DO 24 KS</t>
  </si>
  <si>
    <t>1. Položka obsahuje: – instalaci rozvaděče vč. zapojení, zhotovení výrobní dokumentace – technický popis viz. projektová dokumentace2. Položka neobsahuje: X3. Způsob měření:Udává se počet kusů kompletní konstrukce nebo práce.</t>
  </si>
  <si>
    <t>R743B142</t>
  </si>
  <si>
    <t>OVLADAČ PRO DÁLKOVÉ OVLÁDÁNÍ MOTOROVÝCH POHONŮ TRAKČNÍCH ODPOJOVAČŮ (DOÚO) OD 25 DO 32 KS</t>
  </si>
  <si>
    <t>R743B241</t>
  </si>
  <si>
    <t>SVORKOVNICOVÁ SKŘÍŇ PRO DOÚO VNITŘNÍ KSÚO DLE TOS.</t>
  </si>
  <si>
    <t>1. Položka obsahuje: – instalaci skříně vč. veškerého příslušenství – technický popis viz. projektová dokumentace2. Položka neobsahuje: X3. Způsob měření:Udává se počet kusů kompletní konstrukce nebo práce.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</si>
  <si>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</si>
  <si>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</si>
  <si>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</si>
  <si>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747112</t>
  </si>
  <si>
    <t>KONTROLA MANIPULAČNÍCH, OVLÁDACÍCH NEBO RELÉOVÝCH ROZVADĚČŮ, 1 POLE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</si>
  <si>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</si>
  <si>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</si>
  <si>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</si>
  <si>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</si>
  <si>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</si>
  <si>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</si>
  <si>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</si>
  <si>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747521</t>
  </si>
  <si>
    <t>ZKOUŠKY VODIČŮ A KABELŮ OVLÁDACÍCH OD 5 DO 12 ŽIL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</si>
  <si>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</si>
  <si>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</si>
  <si>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</si>
  <si>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</si>
  <si>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</si>
  <si>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015111</t>
  </si>
  <si>
    <t>POPLATKY ZA LIKVIDACŮ ODPADŮ NEKONTAMINOVANÝCH - 17 05 04 VYTĚŽENÉ ZEMINY A HORNINY - I. TŘÍDA TĚŽITELNOSTI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</si>
  <si>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</si>
  <si>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015160</t>
  </si>
  <si>
    <t>POPLATKY ZA LIKVIDACŮ ODPADŮ NEKONTAMINOVANÝCH - 02 01 03 SMÝCENÉ STROMY A KEŘE</t>
  </si>
  <si>
    <t>015240</t>
  </si>
  <si>
    <t>POPLATKY ZA LIKVIDACŮ ODPADŮ NEKONTAMINOVANÝCH - 20 03 99 ODPAD PODOBNÝ KOMUNÁLNÍMU ODPADU</t>
  </si>
  <si>
    <t>015310</t>
  </si>
  <si>
    <t>POPLATKY ZA LIKVIDACŮ ODPADŮ NEKONTAMINOVANÝCH - 16 02 14 ELEKTROŠROT (VYŘAZENÁ EL. ZAŘÍZENÍ A PŘÍSTR. - AL, CU A VZ. KOVY)</t>
  </si>
  <si>
    <t>015420</t>
  </si>
  <si>
    <t>POPLATKY ZA LIKVIDACŮ ODPADŮ NEKONTAMINOVANÝCH - 17 06 04 ZBYTKY IZOLAČNÍCH MATERIÁLŮ</t>
  </si>
  <si>
    <t>SO 98-98</t>
  </si>
  <si>
    <t>Všeobecný objekt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</si>
  <si>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</si>
  <si>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</si>
  <si>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</si>
  <si>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</si>
  <si>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</si>
  <si>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</si>
  <si>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</si>
  <si>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</si>
  <si>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</si>
  <si>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</si>
  <si>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</si>
  <si>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VSEOB004</t>
  </si>
  <si>
    <t>Projektová dokumentace pro provádění stavby</t>
  </si>
  <si>
    <t>ks</t>
  </si>
  <si>
    <t>Ostatní</t>
  </si>
  <si>
    <t>VSEOB005</t>
  </si>
  <si>
    <t>Osvědčení o shodě notifikovanou osobou</t>
  </si>
  <si>
    <t>Zajištění vydání osvědčení o shodě notifikovanou osobou</t>
  </si>
  <si>
    <t>VSEOB006</t>
  </si>
  <si>
    <t>Osvědčení o bezpečnosti před uvedením do provozu</t>
  </si>
  <si>
    <t>Zajištění vydání osvědčení o bezpečnosti před uvedením do provozu.</t>
  </si>
  <si>
    <t>VSEOB007</t>
  </si>
  <si>
    <t>Exkurze</t>
  </si>
  <si>
    <t>v předepsaném rozsahu dle Obchodních podmínek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</si>
</sst>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'D.1.3_PS 02-05-01'!I3</f>
      </c>
      <c s="20">
        <f>'D.1.3_PS 02-05-01'!O2</f>
      </c>
      <c s="20">
        <f>C10+D10</f>
      </c>
    </row>
    <row r="11" spans="1:5" ht="12.75" customHeight="1">
      <c r="A11" s="19" t="s">
        <v>313</v>
      </c>
      <c s="19" t="s">
        <v>314</v>
      </c>
      <c s="20">
        <f>'D.2.3_SO 02-01-01'!I3</f>
      </c>
      <c s="20">
        <f>'D.2.3_SO 02-01-01'!O2</f>
      </c>
      <c s="20">
        <f>C11+D11</f>
      </c>
    </row>
    <row r="12" spans="1:5" ht="12.75" customHeight="1">
      <c r="A12" s="19" t="s">
        <v>600</v>
      </c>
      <c s="19" t="s">
        <v>601</v>
      </c>
      <c s="20">
        <f>'D.2.3_SO 02-01-02'!I3</f>
      </c>
      <c s="20">
        <f>'D.2.3_SO 02-01-02'!O2</f>
      </c>
      <c s="20">
        <f>C12+D12</f>
      </c>
    </row>
    <row r="13" spans="1:5" ht="12.75" customHeight="1">
      <c r="A13" s="19" t="s">
        <v>633</v>
      </c>
      <c s="19" t="s">
        <v>634</v>
      </c>
      <c s="20">
        <f>'D.2.3_SO 02-06-01'!I3</f>
      </c>
      <c s="20">
        <f>'D.2.3_SO 02-06-01'!O2</f>
      </c>
      <c s="20">
        <f>C13+D13</f>
      </c>
    </row>
    <row r="14" spans="1:5" ht="12.75" customHeight="1">
      <c r="A14" s="42" t="s">
        <v>816</v>
      </c>
      <c s="42" t="s">
        <v>817</v>
      </c>
      <c s="43">
        <f>'SO 98-98'!I3</f>
      </c>
      <c s="43">
        <f>'SO 98-98'!O2</f>
      </c>
      <c s="43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0+O9+O30+O43+O100+O121+O238+O259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1">
        <f>0+I9+I30+I43+I100+I121+I238+I259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48</v>
      </c>
      <c s="25"/>
      <c s="27" t="s">
        <v>49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25.5">
      <c r="A10" s="24" t="s">
        <v>50</v>
      </c>
      <c s="29" t="s">
        <v>33</v>
      </c>
      <c s="29" t="s">
        <v>51</v>
      </c>
      <c s="24" t="s">
        <v>52</v>
      </c>
      <c s="30" t="s">
        <v>53</v>
      </c>
      <c s="31" t="s">
        <v>54</v>
      </c>
      <c s="32">
        <v>87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55</v>
      </c>
      <c r="E11" s="35" t="s">
        <v>56</v>
      </c>
    </row>
    <row r="12" spans="1:5" ht="25.5">
      <c r="A12" s="36" t="s">
        <v>57</v>
      </c>
      <c r="E12" s="37" t="s">
        <v>58</v>
      </c>
    </row>
    <row r="13" spans="1:5" ht="76.5">
      <c r="A13" t="s">
        <v>59</v>
      </c>
      <c r="E13" s="35" t="s">
        <v>60</v>
      </c>
    </row>
    <row r="14" spans="1:16" ht="12.75">
      <c r="A14" s="24" t="s">
        <v>50</v>
      </c>
      <c s="29" t="s">
        <v>27</v>
      </c>
      <c s="29" t="s">
        <v>61</v>
      </c>
      <c s="24" t="s">
        <v>52</v>
      </c>
      <c s="30" t="s">
        <v>62</v>
      </c>
      <c s="31" t="s">
        <v>54</v>
      </c>
      <c s="32">
        <v>10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55</v>
      </c>
      <c r="E15" s="35" t="s">
        <v>56</v>
      </c>
    </row>
    <row r="16" spans="1:5" ht="25.5">
      <c r="A16" s="36" t="s">
        <v>57</v>
      </c>
      <c r="E16" s="37" t="s">
        <v>58</v>
      </c>
    </row>
    <row r="17" spans="1:5" ht="76.5">
      <c r="A17" t="s">
        <v>59</v>
      </c>
      <c r="E17" s="35" t="s">
        <v>60</v>
      </c>
    </row>
    <row r="18" spans="1:16" ht="12.75">
      <c r="A18" s="24" t="s">
        <v>50</v>
      </c>
      <c s="29" t="s">
        <v>26</v>
      </c>
      <c s="29" t="s">
        <v>63</v>
      </c>
      <c s="24" t="s">
        <v>52</v>
      </c>
      <c s="30" t="s">
        <v>64</v>
      </c>
      <c s="31" t="s">
        <v>54</v>
      </c>
      <c s="32">
        <v>10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55</v>
      </c>
      <c r="E19" s="35" t="s">
        <v>56</v>
      </c>
    </row>
    <row r="20" spans="1:5" ht="25.5">
      <c r="A20" s="36" t="s">
        <v>57</v>
      </c>
      <c r="E20" s="37" t="s">
        <v>58</v>
      </c>
    </row>
    <row r="21" spans="1:5" ht="76.5">
      <c r="A21" t="s">
        <v>59</v>
      </c>
      <c r="E21" s="35" t="s">
        <v>60</v>
      </c>
    </row>
    <row r="22" spans="1:16" ht="12.75">
      <c r="A22" s="24" t="s">
        <v>50</v>
      </c>
      <c s="29" t="s">
        <v>37</v>
      </c>
      <c s="29" t="s">
        <v>65</v>
      </c>
      <c s="24" t="s">
        <v>52</v>
      </c>
      <c s="30" t="s">
        <v>66</v>
      </c>
      <c s="31" t="s">
        <v>67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55</v>
      </c>
      <c r="E23" s="35" t="s">
        <v>56</v>
      </c>
    </row>
    <row r="24" spans="1:5" ht="25.5">
      <c r="A24" s="36" t="s">
        <v>57</v>
      </c>
      <c r="E24" s="37" t="s">
        <v>58</v>
      </c>
    </row>
    <row r="25" spans="1:5" ht="102">
      <c r="A25" t="s">
        <v>59</v>
      </c>
      <c r="E25" s="35" t="s">
        <v>68</v>
      </c>
    </row>
    <row r="26" spans="1:16" ht="12.75">
      <c r="A26" s="24" t="s">
        <v>50</v>
      </c>
      <c s="29" t="s">
        <v>39</v>
      </c>
      <c s="29" t="s">
        <v>69</v>
      </c>
      <c s="24" t="s">
        <v>52</v>
      </c>
      <c s="30" t="s">
        <v>70</v>
      </c>
      <c s="31" t="s">
        <v>71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55</v>
      </c>
      <c r="E27" s="35" t="s">
        <v>56</v>
      </c>
    </row>
    <row r="28" spans="1:5" ht="25.5">
      <c r="A28" s="36" t="s">
        <v>57</v>
      </c>
      <c r="E28" s="37" t="s">
        <v>58</v>
      </c>
    </row>
    <row r="29" spans="1:5" ht="38.25">
      <c r="A29" t="s">
        <v>59</v>
      </c>
      <c r="E29" s="35" t="s">
        <v>72</v>
      </c>
    </row>
    <row r="30" spans="1:18" ht="12.75" customHeight="1">
      <c r="A30" s="6" t="s">
        <v>47</v>
      </c>
      <c s="6"/>
      <c s="39" t="s">
        <v>73</v>
      </c>
      <c s="6"/>
      <c s="27" t="s">
        <v>74</v>
      </c>
      <c s="6"/>
      <c s="6"/>
      <c s="6"/>
      <c s="40">
        <f>0+Q30</f>
      </c>
      <c r="O30">
        <f>0+R30</f>
      </c>
      <c r="Q30">
        <f>0+I31+I35+I39</f>
      </c>
      <c>
        <f>0+O31+O35+O39</f>
      </c>
    </row>
    <row r="31" spans="1:16" ht="12.75">
      <c r="A31" s="24" t="s">
        <v>50</v>
      </c>
      <c s="29" t="s">
        <v>41</v>
      </c>
      <c s="29" t="s">
        <v>75</v>
      </c>
      <c s="24" t="s">
        <v>52</v>
      </c>
      <c s="30" t="s">
        <v>76</v>
      </c>
      <c s="31" t="s">
        <v>71</v>
      </c>
      <c s="32">
        <v>2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55</v>
      </c>
      <c r="E32" s="35" t="s">
        <v>56</v>
      </c>
    </row>
    <row r="33" spans="1:5" ht="25.5">
      <c r="A33" s="36" t="s">
        <v>57</v>
      </c>
      <c r="E33" s="37" t="s">
        <v>58</v>
      </c>
    </row>
    <row r="34" spans="1:5" ht="102">
      <c r="A34" t="s">
        <v>59</v>
      </c>
      <c r="E34" s="35" t="s">
        <v>77</v>
      </c>
    </row>
    <row r="35" spans="1:16" ht="12.75">
      <c r="A35" s="24" t="s">
        <v>50</v>
      </c>
      <c s="29" t="s">
        <v>78</v>
      </c>
      <c s="29" t="s">
        <v>79</v>
      </c>
      <c s="24" t="s">
        <v>52</v>
      </c>
      <c s="30" t="s">
        <v>80</v>
      </c>
      <c s="31" t="s">
        <v>71</v>
      </c>
      <c s="32">
        <v>2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55</v>
      </c>
      <c r="E36" s="35" t="s">
        <v>56</v>
      </c>
    </row>
    <row r="37" spans="1:5" ht="25.5">
      <c r="A37" s="36" t="s">
        <v>57</v>
      </c>
      <c r="E37" s="37" t="s">
        <v>58</v>
      </c>
    </row>
    <row r="38" spans="1:5" ht="89.25">
      <c r="A38" t="s">
        <v>59</v>
      </c>
      <c r="E38" s="35" t="s">
        <v>81</v>
      </c>
    </row>
    <row r="39" spans="1:16" ht="12.75">
      <c r="A39" s="24" t="s">
        <v>50</v>
      </c>
      <c s="29" t="s">
        <v>82</v>
      </c>
      <c s="29" t="s">
        <v>83</v>
      </c>
      <c s="24" t="s">
        <v>52</v>
      </c>
      <c s="30" t="s">
        <v>84</v>
      </c>
      <c s="31" t="s">
        <v>71</v>
      </c>
      <c s="32">
        <v>1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55</v>
      </c>
      <c r="E40" s="35" t="s">
        <v>56</v>
      </c>
    </row>
    <row r="41" spans="1:5" ht="25.5">
      <c r="A41" s="36" t="s">
        <v>57</v>
      </c>
      <c r="E41" s="37" t="s">
        <v>58</v>
      </c>
    </row>
    <row r="42" spans="1:5" ht="76.5">
      <c r="A42" t="s">
        <v>59</v>
      </c>
      <c r="E42" s="35" t="s">
        <v>85</v>
      </c>
    </row>
    <row r="43" spans="1:18" ht="12.75" customHeight="1">
      <c r="A43" s="6" t="s">
        <v>47</v>
      </c>
      <c s="6"/>
      <c s="39" t="s">
        <v>86</v>
      </c>
      <c s="6"/>
      <c s="27" t="s">
        <v>87</v>
      </c>
      <c s="6"/>
      <c s="6"/>
      <c s="6"/>
      <c s="40">
        <f>0+Q43</f>
      </c>
      <c r="O43">
        <f>0+R43</f>
      </c>
      <c r="Q43">
        <f>0+I44+I48+I52+I56+I60+I64+I68+I72+I76+I80+I84+I88+I92+I96</f>
      </c>
      <c>
        <f>0+O44+O48+O52+O56+O60+O64+O68+O72+O76+O80+O84+O88+O92+O96</f>
      </c>
    </row>
    <row r="44" spans="1:16" ht="25.5">
      <c r="A44" s="24" t="s">
        <v>50</v>
      </c>
      <c s="29" t="s">
        <v>88</v>
      </c>
      <c s="29" t="s">
        <v>89</v>
      </c>
      <c s="24" t="s">
        <v>52</v>
      </c>
      <c s="30" t="s">
        <v>90</v>
      </c>
      <c s="31" t="s">
        <v>54</v>
      </c>
      <c s="32">
        <v>5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55</v>
      </c>
      <c r="E45" s="35" t="s">
        <v>56</v>
      </c>
    </row>
    <row r="46" spans="1:5" ht="25.5">
      <c r="A46" s="36" t="s">
        <v>57</v>
      </c>
      <c r="E46" s="37" t="s">
        <v>58</v>
      </c>
    </row>
    <row r="47" spans="1:5" ht="89.25">
      <c r="A47" t="s">
        <v>59</v>
      </c>
      <c r="E47" s="35" t="s">
        <v>91</v>
      </c>
    </row>
    <row r="48" spans="1:16" ht="12.75">
      <c r="A48" s="24" t="s">
        <v>50</v>
      </c>
      <c s="29" t="s">
        <v>44</v>
      </c>
      <c s="29" t="s">
        <v>92</v>
      </c>
      <c s="24" t="s">
        <v>52</v>
      </c>
      <c s="30" t="s">
        <v>93</v>
      </c>
      <c s="31" t="s">
        <v>54</v>
      </c>
      <c s="32">
        <v>39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55</v>
      </c>
      <c r="E49" s="35" t="s">
        <v>56</v>
      </c>
    </row>
    <row r="50" spans="1:5" ht="25.5">
      <c r="A50" s="36" t="s">
        <v>57</v>
      </c>
      <c r="E50" s="37" t="s">
        <v>58</v>
      </c>
    </row>
    <row r="51" spans="1:5" ht="51">
      <c r="A51" t="s">
        <v>59</v>
      </c>
      <c r="E51" s="35" t="s">
        <v>94</v>
      </c>
    </row>
    <row r="52" spans="1:16" ht="12.75">
      <c r="A52" s="24" t="s">
        <v>50</v>
      </c>
      <c s="29" t="s">
        <v>46</v>
      </c>
      <c s="29" t="s">
        <v>95</v>
      </c>
      <c s="24" t="s">
        <v>52</v>
      </c>
      <c s="30" t="s">
        <v>96</v>
      </c>
      <c s="31" t="s">
        <v>71</v>
      </c>
      <c s="32">
        <v>12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55</v>
      </c>
      <c r="E53" s="35" t="s">
        <v>56</v>
      </c>
    </row>
    <row r="54" spans="1:5" ht="25.5">
      <c r="A54" s="36" t="s">
        <v>57</v>
      </c>
      <c r="E54" s="37" t="s">
        <v>58</v>
      </c>
    </row>
    <row r="55" spans="1:5" ht="38.25">
      <c r="A55" t="s">
        <v>59</v>
      </c>
      <c r="E55" s="35" t="s">
        <v>97</v>
      </c>
    </row>
    <row r="56" spans="1:16" ht="12.75">
      <c r="A56" s="24" t="s">
        <v>50</v>
      </c>
      <c s="29" t="s">
        <v>98</v>
      </c>
      <c s="29" t="s">
        <v>99</v>
      </c>
      <c s="24" t="s">
        <v>52</v>
      </c>
      <c s="30" t="s">
        <v>100</v>
      </c>
      <c s="31" t="s">
        <v>54</v>
      </c>
      <c s="32">
        <v>25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55</v>
      </c>
      <c r="E57" s="35" t="s">
        <v>56</v>
      </c>
    </row>
    <row r="58" spans="1:5" ht="25.5">
      <c r="A58" s="36" t="s">
        <v>57</v>
      </c>
      <c r="E58" s="37" t="s">
        <v>58</v>
      </c>
    </row>
    <row r="59" spans="1:5" ht="38.25">
      <c r="A59" t="s">
        <v>59</v>
      </c>
      <c r="E59" s="35" t="s">
        <v>101</v>
      </c>
    </row>
    <row r="60" spans="1:16" ht="12.75">
      <c r="A60" s="24" t="s">
        <v>50</v>
      </c>
      <c s="29" t="s">
        <v>102</v>
      </c>
      <c s="29" t="s">
        <v>103</v>
      </c>
      <c s="24" t="s">
        <v>52</v>
      </c>
      <c s="30" t="s">
        <v>104</v>
      </c>
      <c s="31" t="s">
        <v>54</v>
      </c>
      <c s="32">
        <v>120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55</v>
      </c>
      <c r="E61" s="35" t="s">
        <v>56</v>
      </c>
    </row>
    <row r="62" spans="1:5" ht="25.5">
      <c r="A62" s="36" t="s">
        <v>57</v>
      </c>
      <c r="E62" s="37" t="s">
        <v>58</v>
      </c>
    </row>
    <row r="63" spans="1:5" ht="38.25">
      <c r="A63" t="s">
        <v>59</v>
      </c>
      <c r="E63" s="35" t="s">
        <v>101</v>
      </c>
    </row>
    <row r="64" spans="1:16" ht="12.75">
      <c r="A64" s="24" t="s">
        <v>50</v>
      </c>
      <c s="29" t="s">
        <v>105</v>
      </c>
      <c s="29" t="s">
        <v>106</v>
      </c>
      <c s="24" t="s">
        <v>52</v>
      </c>
      <c s="30" t="s">
        <v>107</v>
      </c>
      <c s="31" t="s">
        <v>54</v>
      </c>
      <c s="32">
        <v>96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55</v>
      </c>
      <c r="E65" s="35" t="s">
        <v>56</v>
      </c>
    </row>
    <row r="66" spans="1:5" ht="25.5">
      <c r="A66" s="36" t="s">
        <v>57</v>
      </c>
      <c r="E66" s="37" t="s">
        <v>58</v>
      </c>
    </row>
    <row r="67" spans="1:5" ht="38.25">
      <c r="A67" t="s">
        <v>59</v>
      </c>
      <c r="E67" s="35" t="s">
        <v>108</v>
      </c>
    </row>
    <row r="68" spans="1:16" ht="25.5">
      <c r="A68" s="24" t="s">
        <v>50</v>
      </c>
      <c s="29" t="s">
        <v>109</v>
      </c>
      <c s="29" t="s">
        <v>110</v>
      </c>
      <c s="24" t="s">
        <v>52</v>
      </c>
      <c s="30" t="s">
        <v>111</v>
      </c>
      <c s="31" t="s">
        <v>71</v>
      </c>
      <c s="32">
        <v>12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55</v>
      </c>
      <c r="E69" s="35" t="s">
        <v>56</v>
      </c>
    </row>
    <row r="70" spans="1:5" ht="25.5">
      <c r="A70" s="36" t="s">
        <v>57</v>
      </c>
      <c r="E70" s="37" t="s">
        <v>58</v>
      </c>
    </row>
    <row r="71" spans="1:5" ht="51">
      <c r="A71" t="s">
        <v>59</v>
      </c>
      <c r="E71" s="35" t="s">
        <v>94</v>
      </c>
    </row>
    <row r="72" spans="1:16" ht="25.5">
      <c r="A72" s="24" t="s">
        <v>50</v>
      </c>
      <c s="29" t="s">
        <v>112</v>
      </c>
      <c s="29" t="s">
        <v>113</v>
      </c>
      <c s="24" t="s">
        <v>52</v>
      </c>
      <c s="30" t="s">
        <v>114</v>
      </c>
      <c s="31" t="s">
        <v>71</v>
      </c>
      <c s="32">
        <v>1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55</v>
      </c>
      <c r="E73" s="35" t="s">
        <v>56</v>
      </c>
    </row>
    <row r="74" spans="1:5" ht="25.5">
      <c r="A74" s="36" t="s">
        <v>57</v>
      </c>
      <c r="E74" s="37" t="s">
        <v>58</v>
      </c>
    </row>
    <row r="75" spans="1:5" ht="102">
      <c r="A75" t="s">
        <v>59</v>
      </c>
      <c r="E75" s="35" t="s">
        <v>115</v>
      </c>
    </row>
    <row r="76" spans="1:16" ht="25.5">
      <c r="A76" s="24" t="s">
        <v>50</v>
      </c>
      <c s="29" t="s">
        <v>116</v>
      </c>
      <c s="29" t="s">
        <v>117</v>
      </c>
      <c s="24" t="s">
        <v>52</v>
      </c>
      <c s="30" t="s">
        <v>118</v>
      </c>
      <c s="31" t="s">
        <v>71</v>
      </c>
      <c s="32">
        <v>1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55</v>
      </c>
      <c r="E77" s="35" t="s">
        <v>56</v>
      </c>
    </row>
    <row r="78" spans="1:5" ht="25.5">
      <c r="A78" s="36" t="s">
        <v>57</v>
      </c>
      <c r="E78" s="37" t="s">
        <v>58</v>
      </c>
    </row>
    <row r="79" spans="1:5" ht="102">
      <c r="A79" t="s">
        <v>59</v>
      </c>
      <c r="E79" s="35" t="s">
        <v>115</v>
      </c>
    </row>
    <row r="80" spans="1:16" ht="25.5">
      <c r="A80" s="24" t="s">
        <v>50</v>
      </c>
      <c s="29" t="s">
        <v>119</v>
      </c>
      <c s="29" t="s">
        <v>120</v>
      </c>
      <c s="24" t="s">
        <v>52</v>
      </c>
      <c s="30" t="s">
        <v>121</v>
      </c>
      <c s="31" t="s">
        <v>71</v>
      </c>
      <c s="32">
        <v>1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12.75">
      <c r="A81" s="34" t="s">
        <v>55</v>
      </c>
      <c r="E81" s="35" t="s">
        <v>56</v>
      </c>
    </row>
    <row r="82" spans="1:5" ht="25.5">
      <c r="A82" s="36" t="s">
        <v>57</v>
      </c>
      <c r="E82" s="37" t="s">
        <v>58</v>
      </c>
    </row>
    <row r="83" spans="1:5" ht="102">
      <c r="A83" t="s">
        <v>59</v>
      </c>
      <c r="E83" s="35" t="s">
        <v>115</v>
      </c>
    </row>
    <row r="84" spans="1:16" ht="25.5">
      <c r="A84" s="24" t="s">
        <v>50</v>
      </c>
      <c s="29" t="s">
        <v>122</v>
      </c>
      <c s="29" t="s">
        <v>123</v>
      </c>
      <c s="24" t="s">
        <v>52</v>
      </c>
      <c s="30" t="s">
        <v>124</v>
      </c>
      <c s="31" t="s">
        <v>71</v>
      </c>
      <c s="32">
        <v>6</v>
      </c>
      <c s="33">
        <v>0</v>
      </c>
      <c s="33">
        <f>ROUND(ROUND(H84,2)*ROUND(G84,3),2)</f>
      </c>
      <c r="O84">
        <f>(I84*21)/100</f>
      </c>
      <c t="s">
        <v>27</v>
      </c>
    </row>
    <row r="85" spans="1:5" ht="12.75">
      <c r="A85" s="34" t="s">
        <v>55</v>
      </c>
      <c r="E85" s="35" t="s">
        <v>56</v>
      </c>
    </row>
    <row r="86" spans="1:5" ht="25.5">
      <c r="A86" s="36" t="s">
        <v>57</v>
      </c>
      <c r="E86" s="37" t="s">
        <v>58</v>
      </c>
    </row>
    <row r="87" spans="1:5" ht="102">
      <c r="A87" t="s">
        <v>59</v>
      </c>
      <c r="E87" s="35" t="s">
        <v>115</v>
      </c>
    </row>
    <row r="88" spans="1:16" ht="25.5">
      <c r="A88" s="24" t="s">
        <v>50</v>
      </c>
      <c s="29" t="s">
        <v>125</v>
      </c>
      <c s="29" t="s">
        <v>126</v>
      </c>
      <c s="24" t="s">
        <v>52</v>
      </c>
      <c s="30" t="s">
        <v>127</v>
      </c>
      <c s="31" t="s">
        <v>71</v>
      </c>
      <c s="32">
        <v>6</v>
      </c>
      <c s="33">
        <v>0</v>
      </c>
      <c s="33">
        <f>ROUND(ROUND(H88,2)*ROUND(G88,3),2)</f>
      </c>
      <c r="O88">
        <f>(I88*21)/100</f>
      </c>
      <c t="s">
        <v>27</v>
      </c>
    </row>
    <row r="89" spans="1:5" ht="12.75">
      <c r="A89" s="34" t="s">
        <v>55</v>
      </c>
      <c r="E89" s="35" t="s">
        <v>56</v>
      </c>
    </row>
    <row r="90" spans="1:5" ht="25.5">
      <c r="A90" s="36" t="s">
        <v>57</v>
      </c>
      <c r="E90" s="37" t="s">
        <v>58</v>
      </c>
    </row>
    <row r="91" spans="1:5" ht="102">
      <c r="A91" t="s">
        <v>59</v>
      </c>
      <c r="E91" s="35" t="s">
        <v>115</v>
      </c>
    </row>
    <row r="92" spans="1:16" ht="12.75">
      <c r="A92" s="24" t="s">
        <v>50</v>
      </c>
      <c s="29" t="s">
        <v>128</v>
      </c>
      <c s="29" t="s">
        <v>129</v>
      </c>
      <c s="24" t="s">
        <v>52</v>
      </c>
      <c s="30" t="s">
        <v>130</v>
      </c>
      <c s="31" t="s">
        <v>71</v>
      </c>
      <c s="32">
        <v>52</v>
      </c>
      <c s="33">
        <v>0</v>
      </c>
      <c s="33">
        <f>ROUND(ROUND(H92,2)*ROUND(G92,3),2)</f>
      </c>
      <c r="O92">
        <f>(I92*21)/100</f>
      </c>
      <c t="s">
        <v>27</v>
      </c>
    </row>
    <row r="93" spans="1:5" ht="12.75">
      <c r="A93" s="34" t="s">
        <v>55</v>
      </c>
      <c r="E93" s="35" t="s">
        <v>56</v>
      </c>
    </row>
    <row r="94" spans="1:5" ht="25.5">
      <c r="A94" s="36" t="s">
        <v>57</v>
      </c>
      <c r="E94" s="37" t="s">
        <v>58</v>
      </c>
    </row>
    <row r="95" spans="1:5" ht="89.25">
      <c r="A95" t="s">
        <v>59</v>
      </c>
      <c r="E95" s="35" t="s">
        <v>131</v>
      </c>
    </row>
    <row r="96" spans="1:16" ht="25.5">
      <c r="A96" s="24" t="s">
        <v>50</v>
      </c>
      <c s="29" t="s">
        <v>132</v>
      </c>
      <c s="29" t="s">
        <v>133</v>
      </c>
      <c s="24" t="s">
        <v>52</v>
      </c>
      <c s="30" t="s">
        <v>134</v>
      </c>
      <c s="31" t="s">
        <v>71</v>
      </c>
      <c s="32">
        <v>2</v>
      </c>
      <c s="33">
        <v>0</v>
      </c>
      <c s="33">
        <f>ROUND(ROUND(H96,2)*ROUND(G96,3),2)</f>
      </c>
      <c r="O96">
        <f>(I96*21)/100</f>
      </c>
      <c t="s">
        <v>27</v>
      </c>
    </row>
    <row r="97" spans="1:5" ht="12.75">
      <c r="A97" s="34" t="s">
        <v>55</v>
      </c>
      <c r="E97" s="35" t="s">
        <v>56</v>
      </c>
    </row>
    <row r="98" spans="1:5" ht="25.5">
      <c r="A98" s="36" t="s">
        <v>57</v>
      </c>
      <c r="E98" s="37" t="s">
        <v>58</v>
      </c>
    </row>
    <row r="99" spans="1:5" ht="102">
      <c r="A99" t="s">
        <v>59</v>
      </c>
      <c r="E99" s="35" t="s">
        <v>135</v>
      </c>
    </row>
    <row r="100" spans="1:18" ht="12.75" customHeight="1">
      <c r="A100" s="6" t="s">
        <v>47</v>
      </c>
      <c s="6"/>
      <c s="39" t="s">
        <v>136</v>
      </c>
      <c s="6"/>
      <c s="27" t="s">
        <v>137</v>
      </c>
      <c s="6"/>
      <c s="6"/>
      <c s="6"/>
      <c s="40">
        <f>0+Q100</f>
      </c>
      <c r="O100">
        <f>0+R100</f>
      </c>
      <c r="Q100">
        <f>0+I101+I105+I109+I113+I117</f>
      </c>
      <c>
        <f>0+O101+O105+O109+O113+O117</f>
      </c>
    </row>
    <row r="101" spans="1:16" ht="12.75">
      <c r="A101" s="24" t="s">
        <v>50</v>
      </c>
      <c s="29" t="s">
        <v>138</v>
      </c>
      <c s="29" t="s">
        <v>139</v>
      </c>
      <c s="24" t="s">
        <v>52</v>
      </c>
      <c s="30" t="s">
        <v>140</v>
      </c>
      <c s="31" t="s">
        <v>71</v>
      </c>
      <c s="32">
        <v>2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12.75">
      <c r="A102" s="34" t="s">
        <v>55</v>
      </c>
      <c r="E102" s="35" t="s">
        <v>56</v>
      </c>
    </row>
    <row r="103" spans="1:5" ht="25.5">
      <c r="A103" s="36" t="s">
        <v>57</v>
      </c>
      <c r="E103" s="37" t="s">
        <v>58</v>
      </c>
    </row>
    <row r="104" spans="1:5" ht="102">
      <c r="A104" t="s">
        <v>59</v>
      </c>
      <c r="E104" s="35" t="s">
        <v>141</v>
      </c>
    </row>
    <row r="105" spans="1:16" ht="12.75">
      <c r="A105" s="24" t="s">
        <v>50</v>
      </c>
      <c s="29" t="s">
        <v>142</v>
      </c>
      <c s="29" t="s">
        <v>143</v>
      </c>
      <c s="24" t="s">
        <v>52</v>
      </c>
      <c s="30" t="s">
        <v>144</v>
      </c>
      <c s="31" t="s">
        <v>71</v>
      </c>
      <c s="32">
        <v>1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12.75">
      <c r="A106" s="34" t="s">
        <v>55</v>
      </c>
      <c r="E106" s="35" t="s">
        <v>56</v>
      </c>
    </row>
    <row r="107" spans="1:5" ht="25.5">
      <c r="A107" s="36" t="s">
        <v>57</v>
      </c>
      <c r="E107" s="37" t="s">
        <v>58</v>
      </c>
    </row>
    <row r="108" spans="1:5" ht="102">
      <c r="A108" t="s">
        <v>59</v>
      </c>
      <c r="E108" s="35" t="s">
        <v>141</v>
      </c>
    </row>
    <row r="109" spans="1:16" ht="12.75">
      <c r="A109" s="24" t="s">
        <v>50</v>
      </c>
      <c s="29" t="s">
        <v>145</v>
      </c>
      <c s="29" t="s">
        <v>146</v>
      </c>
      <c s="24" t="s">
        <v>52</v>
      </c>
      <c s="30" t="s">
        <v>147</v>
      </c>
      <c s="31" t="s">
        <v>71</v>
      </c>
      <c s="32">
        <v>2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12.75">
      <c r="A110" s="34" t="s">
        <v>55</v>
      </c>
      <c r="E110" s="35" t="s">
        <v>56</v>
      </c>
    </row>
    <row r="111" spans="1:5" ht="25.5">
      <c r="A111" s="36" t="s">
        <v>57</v>
      </c>
      <c r="E111" s="37" t="s">
        <v>58</v>
      </c>
    </row>
    <row r="112" spans="1:5" ht="102">
      <c r="A112" t="s">
        <v>59</v>
      </c>
      <c r="E112" s="35" t="s">
        <v>141</v>
      </c>
    </row>
    <row r="113" spans="1:16" ht="12.75">
      <c r="A113" s="24" t="s">
        <v>50</v>
      </c>
      <c s="29" t="s">
        <v>148</v>
      </c>
      <c s="29" t="s">
        <v>149</v>
      </c>
      <c s="24" t="s">
        <v>52</v>
      </c>
      <c s="30" t="s">
        <v>150</v>
      </c>
      <c s="31" t="s">
        <v>71</v>
      </c>
      <c s="32">
        <v>1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12.75">
      <c r="A114" s="34" t="s">
        <v>55</v>
      </c>
      <c r="E114" s="35" t="s">
        <v>56</v>
      </c>
    </row>
    <row r="115" spans="1:5" ht="25.5">
      <c r="A115" s="36" t="s">
        <v>57</v>
      </c>
      <c r="E115" s="37" t="s">
        <v>58</v>
      </c>
    </row>
    <row r="116" spans="1:5" ht="102">
      <c r="A116" t="s">
        <v>59</v>
      </c>
      <c r="E116" s="35" t="s">
        <v>151</v>
      </c>
    </row>
    <row r="117" spans="1:16" ht="12.75">
      <c r="A117" s="24" t="s">
        <v>50</v>
      </c>
      <c s="29" t="s">
        <v>152</v>
      </c>
      <c s="29" t="s">
        <v>153</v>
      </c>
      <c s="24" t="s">
        <v>52</v>
      </c>
      <c s="30" t="s">
        <v>154</v>
      </c>
      <c s="31" t="s">
        <v>71</v>
      </c>
      <c s="32">
        <v>1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12.75">
      <c r="A118" s="34" t="s">
        <v>55</v>
      </c>
      <c r="E118" s="35" t="s">
        <v>56</v>
      </c>
    </row>
    <row r="119" spans="1:5" ht="25.5">
      <c r="A119" s="36" t="s">
        <v>57</v>
      </c>
      <c r="E119" s="37" t="s">
        <v>58</v>
      </c>
    </row>
    <row r="120" spans="1:5" ht="102">
      <c r="A120" t="s">
        <v>59</v>
      </c>
      <c r="E120" s="35" t="s">
        <v>151</v>
      </c>
    </row>
    <row r="121" spans="1:18" ht="12.75" customHeight="1">
      <c r="A121" s="6" t="s">
        <v>47</v>
      </c>
      <c s="6"/>
      <c s="39" t="s">
        <v>155</v>
      </c>
      <c s="6"/>
      <c s="27" t="s">
        <v>156</v>
      </c>
      <c s="6"/>
      <c s="6"/>
      <c s="6"/>
      <c s="40">
        <f>0+Q121</f>
      </c>
      <c r="O121">
        <f>0+R121</f>
      </c>
      <c r="Q121">
        <f>0+I122+I126+I130+I134+I138+I142+I146+I150+I154+I158+I162+I166+I170+I174+I178+I182+I186+I190+I194+I198+I202+I206+I210+I214+I218+I222+I226+I230+I234</f>
      </c>
      <c>
        <f>0+O122+O126+O130+O134+O138+O142+O146+O150+O154+O158+O162+O166+O170+O174+O178+O182+O186+O190+O194+O198+O202+O206+O210+O214+O218+O222+O226+O230+O234</f>
      </c>
    </row>
    <row r="122" spans="1:16" ht="12.75">
      <c r="A122" s="24" t="s">
        <v>50</v>
      </c>
      <c s="29" t="s">
        <v>157</v>
      </c>
      <c s="29" t="s">
        <v>158</v>
      </c>
      <c s="24" t="s">
        <v>52</v>
      </c>
      <c s="30" t="s">
        <v>159</v>
      </c>
      <c s="31" t="s">
        <v>71</v>
      </c>
      <c s="32">
        <v>1</v>
      </c>
      <c s="33">
        <v>0</v>
      </c>
      <c s="33">
        <f>ROUND(ROUND(H122,2)*ROUND(G122,3),2)</f>
      </c>
      <c r="O122">
        <f>(I122*21)/100</f>
      </c>
      <c t="s">
        <v>27</v>
      </c>
    </row>
    <row r="123" spans="1:5" ht="12.75">
      <c r="A123" s="34" t="s">
        <v>55</v>
      </c>
      <c r="E123" s="35" t="s">
        <v>56</v>
      </c>
    </row>
    <row r="124" spans="1:5" ht="25.5">
      <c r="A124" s="36" t="s">
        <v>57</v>
      </c>
      <c r="E124" s="37" t="s">
        <v>160</v>
      </c>
    </row>
    <row r="125" spans="1:5" ht="38.25">
      <c r="A125" t="s">
        <v>59</v>
      </c>
      <c r="E125" s="35" t="s">
        <v>161</v>
      </c>
    </row>
    <row r="126" spans="1:16" ht="12.75">
      <c r="A126" s="24" t="s">
        <v>50</v>
      </c>
      <c s="29" t="s">
        <v>162</v>
      </c>
      <c s="29" t="s">
        <v>163</v>
      </c>
      <c s="24" t="s">
        <v>52</v>
      </c>
      <c s="30" t="s">
        <v>164</v>
      </c>
      <c s="31" t="s">
        <v>71</v>
      </c>
      <c s="32">
        <v>1</v>
      </c>
      <c s="33">
        <v>0</v>
      </c>
      <c s="33">
        <f>ROUND(ROUND(H126,2)*ROUND(G126,3),2)</f>
      </c>
      <c r="O126">
        <f>(I126*21)/100</f>
      </c>
      <c t="s">
        <v>27</v>
      </c>
    </row>
    <row r="127" spans="1:5" ht="12.75">
      <c r="A127" s="34" t="s">
        <v>55</v>
      </c>
      <c r="E127" s="35" t="s">
        <v>56</v>
      </c>
    </row>
    <row r="128" spans="1:5" ht="25.5">
      <c r="A128" s="36" t="s">
        <v>57</v>
      </c>
      <c r="E128" s="37" t="s">
        <v>160</v>
      </c>
    </row>
    <row r="129" spans="1:5" ht="165.75">
      <c r="A129" t="s">
        <v>59</v>
      </c>
      <c r="E129" s="35" t="s">
        <v>165</v>
      </c>
    </row>
    <row r="130" spans="1:16" ht="25.5">
      <c r="A130" s="24" t="s">
        <v>50</v>
      </c>
      <c s="29" t="s">
        <v>166</v>
      </c>
      <c s="29" t="s">
        <v>167</v>
      </c>
      <c s="24" t="s">
        <v>52</v>
      </c>
      <c s="30" t="s">
        <v>168</v>
      </c>
      <c s="31" t="s">
        <v>71</v>
      </c>
      <c s="32">
        <v>8</v>
      </c>
      <c s="33">
        <v>0</v>
      </c>
      <c s="33">
        <f>ROUND(ROUND(H130,2)*ROUND(G130,3),2)</f>
      </c>
      <c r="O130">
        <f>(I130*21)/100</f>
      </c>
      <c t="s">
        <v>27</v>
      </c>
    </row>
    <row r="131" spans="1:5" ht="12.75">
      <c r="A131" s="34" t="s">
        <v>55</v>
      </c>
      <c r="E131" s="35" t="s">
        <v>56</v>
      </c>
    </row>
    <row r="132" spans="1:5" ht="25.5">
      <c r="A132" s="36" t="s">
        <v>57</v>
      </c>
      <c r="E132" s="37" t="s">
        <v>160</v>
      </c>
    </row>
    <row r="133" spans="1:5" ht="89.25">
      <c r="A133" t="s">
        <v>59</v>
      </c>
      <c r="E133" s="35" t="s">
        <v>169</v>
      </c>
    </row>
    <row r="134" spans="1:16" ht="25.5">
      <c r="A134" s="24" t="s">
        <v>50</v>
      </c>
      <c s="29" t="s">
        <v>170</v>
      </c>
      <c s="29" t="s">
        <v>171</v>
      </c>
      <c s="24" t="s">
        <v>52</v>
      </c>
      <c s="30" t="s">
        <v>172</v>
      </c>
      <c s="31" t="s">
        <v>71</v>
      </c>
      <c s="32">
        <v>4</v>
      </c>
      <c s="33">
        <v>0</v>
      </c>
      <c s="33">
        <f>ROUND(ROUND(H134,2)*ROUND(G134,3),2)</f>
      </c>
      <c r="O134">
        <f>(I134*21)/100</f>
      </c>
      <c t="s">
        <v>27</v>
      </c>
    </row>
    <row r="135" spans="1:5" ht="12.75">
      <c r="A135" s="34" t="s">
        <v>55</v>
      </c>
      <c r="E135" s="35" t="s">
        <v>56</v>
      </c>
    </row>
    <row r="136" spans="1:5" ht="25.5">
      <c r="A136" s="36" t="s">
        <v>57</v>
      </c>
      <c r="E136" s="37" t="s">
        <v>160</v>
      </c>
    </row>
    <row r="137" spans="1:5" ht="89.25">
      <c r="A137" t="s">
        <v>59</v>
      </c>
      <c r="E137" s="35" t="s">
        <v>169</v>
      </c>
    </row>
    <row r="138" spans="1:16" ht="25.5">
      <c r="A138" s="24" t="s">
        <v>50</v>
      </c>
      <c s="29" t="s">
        <v>173</v>
      </c>
      <c s="29" t="s">
        <v>174</v>
      </c>
      <c s="24" t="s">
        <v>52</v>
      </c>
      <c s="30" t="s">
        <v>175</v>
      </c>
      <c s="31" t="s">
        <v>71</v>
      </c>
      <c s="32">
        <v>1</v>
      </c>
      <c s="33">
        <v>0</v>
      </c>
      <c s="33">
        <f>ROUND(ROUND(H138,2)*ROUND(G138,3),2)</f>
      </c>
      <c r="O138">
        <f>(I138*21)/100</f>
      </c>
      <c t="s">
        <v>27</v>
      </c>
    </row>
    <row r="139" spans="1:5" ht="12.75">
      <c r="A139" s="34" t="s">
        <v>55</v>
      </c>
      <c r="E139" s="35" t="s">
        <v>56</v>
      </c>
    </row>
    <row r="140" spans="1:5" ht="25.5">
      <c r="A140" s="36" t="s">
        <v>57</v>
      </c>
      <c r="E140" s="37" t="s">
        <v>160</v>
      </c>
    </row>
    <row r="141" spans="1:5" ht="89.25">
      <c r="A141" t="s">
        <v>59</v>
      </c>
      <c r="E141" s="35" t="s">
        <v>169</v>
      </c>
    </row>
    <row r="142" spans="1:16" ht="12.75">
      <c r="A142" s="24" t="s">
        <v>50</v>
      </c>
      <c s="29" t="s">
        <v>176</v>
      </c>
      <c s="29" t="s">
        <v>177</v>
      </c>
      <c s="24" t="s">
        <v>52</v>
      </c>
      <c s="30" t="s">
        <v>178</v>
      </c>
      <c s="31" t="s">
        <v>71</v>
      </c>
      <c s="32">
        <v>2</v>
      </c>
      <c s="33">
        <v>0</v>
      </c>
      <c s="33">
        <f>ROUND(ROUND(H142,2)*ROUND(G142,3),2)</f>
      </c>
      <c r="O142">
        <f>(I142*21)/100</f>
      </c>
      <c t="s">
        <v>27</v>
      </c>
    </row>
    <row r="143" spans="1:5" ht="12.75">
      <c r="A143" s="34" t="s">
        <v>55</v>
      </c>
      <c r="E143" s="35" t="s">
        <v>56</v>
      </c>
    </row>
    <row r="144" spans="1:5" ht="25.5">
      <c r="A144" s="36" t="s">
        <v>57</v>
      </c>
      <c r="E144" s="37" t="s">
        <v>160</v>
      </c>
    </row>
    <row r="145" spans="1:5" ht="127.5">
      <c r="A145" t="s">
        <v>59</v>
      </c>
      <c r="E145" s="35" t="s">
        <v>179</v>
      </c>
    </row>
    <row r="146" spans="1:16" ht="25.5">
      <c r="A146" s="24" t="s">
        <v>50</v>
      </c>
      <c s="29" t="s">
        <v>180</v>
      </c>
      <c s="29" t="s">
        <v>181</v>
      </c>
      <c s="24" t="s">
        <v>52</v>
      </c>
      <c s="30" t="s">
        <v>182</v>
      </c>
      <c s="31" t="s">
        <v>71</v>
      </c>
      <c s="32">
        <v>13</v>
      </c>
      <c s="33">
        <v>0</v>
      </c>
      <c s="33">
        <f>ROUND(ROUND(H146,2)*ROUND(G146,3),2)</f>
      </c>
      <c r="O146">
        <f>(I146*21)/100</f>
      </c>
      <c t="s">
        <v>27</v>
      </c>
    </row>
    <row r="147" spans="1:5" ht="12.75">
      <c r="A147" s="34" t="s">
        <v>55</v>
      </c>
      <c r="E147" s="35" t="s">
        <v>56</v>
      </c>
    </row>
    <row r="148" spans="1:5" ht="25.5">
      <c r="A148" s="36" t="s">
        <v>57</v>
      </c>
      <c r="E148" s="37" t="s">
        <v>160</v>
      </c>
    </row>
    <row r="149" spans="1:5" ht="153">
      <c r="A149" t="s">
        <v>59</v>
      </c>
      <c r="E149" s="35" t="s">
        <v>183</v>
      </c>
    </row>
    <row r="150" spans="1:16" ht="12.75">
      <c r="A150" s="24" t="s">
        <v>50</v>
      </c>
      <c s="29" t="s">
        <v>184</v>
      </c>
      <c s="29" t="s">
        <v>185</v>
      </c>
      <c s="24" t="s">
        <v>52</v>
      </c>
      <c s="30" t="s">
        <v>186</v>
      </c>
      <c s="31" t="s">
        <v>71</v>
      </c>
      <c s="32">
        <v>1</v>
      </c>
      <c s="33">
        <v>0</v>
      </c>
      <c s="33">
        <f>ROUND(ROUND(H150,2)*ROUND(G150,3),2)</f>
      </c>
      <c r="O150">
        <f>(I150*21)/100</f>
      </c>
      <c t="s">
        <v>27</v>
      </c>
    </row>
    <row r="151" spans="1:5" ht="12.75">
      <c r="A151" s="34" t="s">
        <v>55</v>
      </c>
      <c r="E151" s="35" t="s">
        <v>56</v>
      </c>
    </row>
    <row r="152" spans="1:5" ht="25.5">
      <c r="A152" s="36" t="s">
        <v>57</v>
      </c>
      <c r="E152" s="37" t="s">
        <v>160</v>
      </c>
    </row>
    <row r="153" spans="1:5" ht="165.75">
      <c r="A153" t="s">
        <v>59</v>
      </c>
      <c r="E153" s="35" t="s">
        <v>187</v>
      </c>
    </row>
    <row r="154" spans="1:16" ht="25.5">
      <c r="A154" s="24" t="s">
        <v>50</v>
      </c>
      <c s="29" t="s">
        <v>188</v>
      </c>
      <c s="29" t="s">
        <v>189</v>
      </c>
      <c s="24" t="s">
        <v>52</v>
      </c>
      <c s="30" t="s">
        <v>190</v>
      </c>
      <c s="31" t="s">
        <v>71</v>
      </c>
      <c s="32">
        <v>2</v>
      </c>
      <c s="33">
        <v>0</v>
      </c>
      <c s="33">
        <f>ROUND(ROUND(H154,2)*ROUND(G154,3),2)</f>
      </c>
      <c r="O154">
        <f>(I154*21)/100</f>
      </c>
      <c t="s">
        <v>27</v>
      </c>
    </row>
    <row r="155" spans="1:5" ht="12.75">
      <c r="A155" s="34" t="s">
        <v>55</v>
      </c>
      <c r="E155" s="35" t="s">
        <v>56</v>
      </c>
    </row>
    <row r="156" spans="1:5" ht="25.5">
      <c r="A156" s="36" t="s">
        <v>57</v>
      </c>
      <c r="E156" s="37" t="s">
        <v>160</v>
      </c>
    </row>
    <row r="157" spans="1:5" ht="165.75">
      <c r="A157" t="s">
        <v>59</v>
      </c>
      <c r="E157" s="35" t="s">
        <v>187</v>
      </c>
    </row>
    <row r="158" spans="1:16" ht="25.5">
      <c r="A158" s="24" t="s">
        <v>50</v>
      </c>
      <c s="29" t="s">
        <v>191</v>
      </c>
      <c s="29" t="s">
        <v>192</v>
      </c>
      <c s="24" t="s">
        <v>52</v>
      </c>
      <c s="30" t="s">
        <v>193</v>
      </c>
      <c s="31" t="s">
        <v>71</v>
      </c>
      <c s="32">
        <v>1</v>
      </c>
      <c s="33">
        <v>0</v>
      </c>
      <c s="33">
        <f>ROUND(ROUND(H158,2)*ROUND(G158,3),2)</f>
      </c>
      <c r="O158">
        <f>(I158*21)/100</f>
      </c>
      <c t="s">
        <v>27</v>
      </c>
    </row>
    <row r="159" spans="1:5" ht="12.75">
      <c r="A159" s="34" t="s">
        <v>55</v>
      </c>
      <c r="E159" s="35" t="s">
        <v>56</v>
      </c>
    </row>
    <row r="160" spans="1:5" ht="25.5">
      <c r="A160" s="36" t="s">
        <v>57</v>
      </c>
      <c r="E160" s="37" t="s">
        <v>194</v>
      </c>
    </row>
    <row r="161" spans="1:5" ht="165.75">
      <c r="A161" t="s">
        <v>59</v>
      </c>
      <c r="E161" s="35" t="s">
        <v>187</v>
      </c>
    </row>
    <row r="162" spans="1:16" ht="12.75">
      <c r="A162" s="24" t="s">
        <v>50</v>
      </c>
      <c s="29" t="s">
        <v>195</v>
      </c>
      <c s="29" t="s">
        <v>196</v>
      </c>
      <c s="24" t="s">
        <v>52</v>
      </c>
      <c s="30" t="s">
        <v>197</v>
      </c>
      <c s="31" t="s">
        <v>71</v>
      </c>
      <c s="32">
        <v>1</v>
      </c>
      <c s="33">
        <v>0</v>
      </c>
      <c s="33">
        <f>ROUND(ROUND(H162,2)*ROUND(G162,3),2)</f>
      </c>
      <c r="O162">
        <f>(I162*21)/100</f>
      </c>
      <c t="s">
        <v>27</v>
      </c>
    </row>
    <row r="163" spans="1:5" ht="12.75">
      <c r="A163" s="34" t="s">
        <v>55</v>
      </c>
      <c r="E163" s="35" t="s">
        <v>56</v>
      </c>
    </row>
    <row r="164" spans="1:5" ht="25.5">
      <c r="A164" s="36" t="s">
        <v>57</v>
      </c>
      <c r="E164" s="37" t="s">
        <v>198</v>
      </c>
    </row>
    <row r="165" spans="1:5" ht="165.75">
      <c r="A165" t="s">
        <v>59</v>
      </c>
      <c r="E165" s="35" t="s">
        <v>199</v>
      </c>
    </row>
    <row r="166" spans="1:16" ht="12.75">
      <c r="A166" s="24" t="s">
        <v>50</v>
      </c>
      <c s="29" t="s">
        <v>200</v>
      </c>
      <c s="29" t="s">
        <v>201</v>
      </c>
      <c s="24" t="s">
        <v>52</v>
      </c>
      <c s="30" t="s">
        <v>202</v>
      </c>
      <c s="31" t="s">
        <v>71</v>
      </c>
      <c s="32">
        <v>1</v>
      </c>
      <c s="33">
        <v>0</v>
      </c>
      <c s="33">
        <f>ROUND(ROUND(H166,2)*ROUND(G166,3),2)</f>
      </c>
      <c r="O166">
        <f>(I166*21)/100</f>
      </c>
      <c t="s">
        <v>27</v>
      </c>
    </row>
    <row r="167" spans="1:5" ht="12.75">
      <c r="A167" s="34" t="s">
        <v>55</v>
      </c>
      <c r="E167" s="35" t="s">
        <v>56</v>
      </c>
    </row>
    <row r="168" spans="1:5" ht="25.5">
      <c r="A168" s="36" t="s">
        <v>57</v>
      </c>
      <c r="E168" s="37" t="s">
        <v>198</v>
      </c>
    </row>
    <row r="169" spans="1:5" ht="191.25">
      <c r="A169" t="s">
        <v>59</v>
      </c>
      <c r="E169" s="35" t="s">
        <v>203</v>
      </c>
    </row>
    <row r="170" spans="1:16" ht="12.75">
      <c r="A170" s="24" t="s">
        <v>50</v>
      </c>
      <c s="29" t="s">
        <v>204</v>
      </c>
      <c s="29" t="s">
        <v>205</v>
      </c>
      <c s="24" t="s">
        <v>52</v>
      </c>
      <c s="30" t="s">
        <v>206</v>
      </c>
      <c s="31" t="s">
        <v>71</v>
      </c>
      <c s="32">
        <v>1</v>
      </c>
      <c s="33">
        <v>0</v>
      </c>
      <c s="33">
        <f>ROUND(ROUND(H170,2)*ROUND(G170,3),2)</f>
      </c>
      <c r="O170">
        <f>(I170*21)/100</f>
      </c>
      <c t="s">
        <v>27</v>
      </c>
    </row>
    <row r="171" spans="1:5" ht="12.75">
      <c r="A171" s="34" t="s">
        <v>55</v>
      </c>
      <c r="E171" s="35" t="s">
        <v>56</v>
      </c>
    </row>
    <row r="172" spans="1:5" ht="25.5">
      <c r="A172" s="36" t="s">
        <v>57</v>
      </c>
      <c r="E172" s="37" t="s">
        <v>198</v>
      </c>
    </row>
    <row r="173" spans="1:5" ht="165.75">
      <c r="A173" t="s">
        <v>59</v>
      </c>
      <c r="E173" s="35" t="s">
        <v>187</v>
      </c>
    </row>
    <row r="174" spans="1:16" ht="12.75">
      <c r="A174" s="24" t="s">
        <v>50</v>
      </c>
      <c s="29" t="s">
        <v>207</v>
      </c>
      <c s="29" t="s">
        <v>208</v>
      </c>
      <c s="24" t="s">
        <v>52</v>
      </c>
      <c s="30" t="s">
        <v>209</v>
      </c>
      <c s="31" t="s">
        <v>71</v>
      </c>
      <c s="32">
        <v>1</v>
      </c>
      <c s="33">
        <v>0</v>
      </c>
      <c s="33">
        <f>ROUND(ROUND(H174,2)*ROUND(G174,3),2)</f>
      </c>
      <c r="O174">
        <f>(I174*21)/100</f>
      </c>
      <c t="s">
        <v>27</v>
      </c>
    </row>
    <row r="175" spans="1:5" ht="12.75">
      <c r="A175" s="34" t="s">
        <v>55</v>
      </c>
      <c r="E175" s="35" t="s">
        <v>56</v>
      </c>
    </row>
    <row r="176" spans="1:5" ht="25.5">
      <c r="A176" s="36" t="s">
        <v>57</v>
      </c>
      <c r="E176" s="37" t="s">
        <v>198</v>
      </c>
    </row>
    <row r="177" spans="1:5" ht="153">
      <c r="A177" t="s">
        <v>59</v>
      </c>
      <c r="E177" s="35" t="s">
        <v>210</v>
      </c>
    </row>
    <row r="178" spans="1:16" ht="38.25">
      <c r="A178" s="24" t="s">
        <v>50</v>
      </c>
      <c s="29" t="s">
        <v>211</v>
      </c>
      <c s="29" t="s">
        <v>212</v>
      </c>
      <c s="24" t="s">
        <v>52</v>
      </c>
      <c s="30" t="s">
        <v>213</v>
      </c>
      <c s="31" t="s">
        <v>71</v>
      </c>
      <c s="32">
        <v>1</v>
      </c>
      <c s="33">
        <v>0</v>
      </c>
      <c s="33">
        <f>ROUND(ROUND(H178,2)*ROUND(G178,3),2)</f>
      </c>
      <c r="O178">
        <f>(I178*21)/100</f>
      </c>
      <c t="s">
        <v>27</v>
      </c>
    </row>
    <row r="179" spans="1:5" ht="12.75">
      <c r="A179" s="34" t="s">
        <v>55</v>
      </c>
      <c r="E179" s="35" t="s">
        <v>56</v>
      </c>
    </row>
    <row r="180" spans="1:5" ht="25.5">
      <c r="A180" s="36" t="s">
        <v>57</v>
      </c>
      <c r="E180" s="37" t="s">
        <v>160</v>
      </c>
    </row>
    <row r="181" spans="1:5" ht="204">
      <c r="A181" t="s">
        <v>59</v>
      </c>
      <c r="E181" s="35" t="s">
        <v>214</v>
      </c>
    </row>
    <row r="182" spans="1:16" ht="25.5">
      <c r="A182" s="24" t="s">
        <v>50</v>
      </c>
      <c s="29" t="s">
        <v>215</v>
      </c>
      <c s="29" t="s">
        <v>216</v>
      </c>
      <c s="24" t="s">
        <v>52</v>
      </c>
      <c s="30" t="s">
        <v>217</v>
      </c>
      <c s="31" t="s">
        <v>71</v>
      </c>
      <c s="32">
        <v>1</v>
      </c>
      <c s="33">
        <v>0</v>
      </c>
      <c s="33">
        <f>ROUND(ROUND(H182,2)*ROUND(G182,3),2)</f>
      </c>
      <c r="O182">
        <f>(I182*21)/100</f>
      </c>
      <c t="s">
        <v>27</v>
      </c>
    </row>
    <row r="183" spans="1:5" ht="12.75">
      <c r="A183" s="34" t="s">
        <v>55</v>
      </c>
      <c r="E183" s="35" t="s">
        <v>56</v>
      </c>
    </row>
    <row r="184" spans="1:5" ht="25.5">
      <c r="A184" s="36" t="s">
        <v>57</v>
      </c>
      <c r="E184" s="37" t="s">
        <v>194</v>
      </c>
    </row>
    <row r="185" spans="1:5" ht="165.75">
      <c r="A185" t="s">
        <v>59</v>
      </c>
      <c r="E185" s="35" t="s">
        <v>218</v>
      </c>
    </row>
    <row r="186" spans="1:16" ht="25.5">
      <c r="A186" s="24" t="s">
        <v>50</v>
      </c>
      <c s="29" t="s">
        <v>219</v>
      </c>
      <c s="29" t="s">
        <v>220</v>
      </c>
      <c s="24" t="s">
        <v>52</v>
      </c>
      <c s="30" t="s">
        <v>221</v>
      </c>
      <c s="31" t="s">
        <v>71</v>
      </c>
      <c s="32">
        <v>1</v>
      </c>
      <c s="33">
        <v>0</v>
      </c>
      <c s="33">
        <f>ROUND(ROUND(H186,2)*ROUND(G186,3),2)</f>
      </c>
      <c r="O186">
        <f>(I186*21)/100</f>
      </c>
      <c t="s">
        <v>27</v>
      </c>
    </row>
    <row r="187" spans="1:5" ht="12.75">
      <c r="A187" s="34" t="s">
        <v>55</v>
      </c>
      <c r="E187" s="35" t="s">
        <v>56</v>
      </c>
    </row>
    <row r="188" spans="1:5" ht="25.5">
      <c r="A188" s="36" t="s">
        <v>57</v>
      </c>
      <c r="E188" s="37" t="s">
        <v>194</v>
      </c>
    </row>
    <row r="189" spans="1:5" ht="191.25">
      <c r="A189" t="s">
        <v>59</v>
      </c>
      <c r="E189" s="35" t="s">
        <v>203</v>
      </c>
    </row>
    <row r="190" spans="1:16" ht="12.75">
      <c r="A190" s="24" t="s">
        <v>50</v>
      </c>
      <c s="29" t="s">
        <v>222</v>
      </c>
      <c s="29" t="s">
        <v>223</v>
      </c>
      <c s="24" t="s">
        <v>52</v>
      </c>
      <c s="30" t="s">
        <v>224</v>
      </c>
      <c s="31" t="s">
        <v>71</v>
      </c>
      <c s="32">
        <v>1</v>
      </c>
      <c s="33">
        <v>0</v>
      </c>
      <c s="33">
        <f>ROUND(ROUND(H190,2)*ROUND(G190,3),2)</f>
      </c>
      <c r="O190">
        <f>(I190*21)/100</f>
      </c>
      <c t="s">
        <v>27</v>
      </c>
    </row>
    <row r="191" spans="1:5" ht="12.75">
      <c r="A191" s="34" t="s">
        <v>55</v>
      </c>
      <c r="E191" s="35" t="s">
        <v>56</v>
      </c>
    </row>
    <row r="192" spans="1:5" ht="25.5">
      <c r="A192" s="36" t="s">
        <v>57</v>
      </c>
      <c r="E192" s="37" t="s">
        <v>160</v>
      </c>
    </row>
    <row r="193" spans="1:5" ht="102">
      <c r="A193" t="s">
        <v>59</v>
      </c>
      <c r="E193" s="35" t="s">
        <v>225</v>
      </c>
    </row>
    <row r="194" spans="1:16" ht="12.75">
      <c r="A194" s="24" t="s">
        <v>50</v>
      </c>
      <c s="29" t="s">
        <v>226</v>
      </c>
      <c s="29" t="s">
        <v>227</v>
      </c>
      <c s="24" t="s">
        <v>52</v>
      </c>
      <c s="30" t="s">
        <v>228</v>
      </c>
      <c s="31" t="s">
        <v>229</v>
      </c>
      <c s="32">
        <v>4</v>
      </c>
      <c s="33">
        <v>0</v>
      </c>
      <c s="33">
        <f>ROUND(ROUND(H194,2)*ROUND(G194,3),2)</f>
      </c>
      <c r="O194">
        <f>(I194*21)/100</f>
      </c>
      <c t="s">
        <v>27</v>
      </c>
    </row>
    <row r="195" spans="1:5" ht="12.75">
      <c r="A195" s="34" t="s">
        <v>55</v>
      </c>
      <c r="E195" s="35" t="s">
        <v>56</v>
      </c>
    </row>
    <row r="196" spans="1:5" ht="25.5">
      <c r="A196" s="36" t="s">
        <v>57</v>
      </c>
      <c r="E196" s="37" t="s">
        <v>194</v>
      </c>
    </row>
    <row r="197" spans="1:5" ht="127.5">
      <c r="A197" t="s">
        <v>59</v>
      </c>
      <c r="E197" s="35" t="s">
        <v>230</v>
      </c>
    </row>
    <row r="198" spans="1:16" ht="12.75">
      <c r="A198" s="24" t="s">
        <v>50</v>
      </c>
      <c s="29" t="s">
        <v>231</v>
      </c>
      <c s="29" t="s">
        <v>232</v>
      </c>
      <c s="24" t="s">
        <v>52</v>
      </c>
      <c s="30" t="s">
        <v>233</v>
      </c>
      <c s="31" t="s">
        <v>71</v>
      </c>
      <c s="32">
        <v>1</v>
      </c>
      <c s="33">
        <v>0</v>
      </c>
      <c s="33">
        <f>ROUND(ROUND(H198,2)*ROUND(G198,3),2)</f>
      </c>
      <c r="O198">
        <f>(I198*21)/100</f>
      </c>
      <c t="s">
        <v>27</v>
      </c>
    </row>
    <row r="199" spans="1:5" ht="12.75">
      <c r="A199" s="34" t="s">
        <v>55</v>
      </c>
      <c r="E199" s="35" t="s">
        <v>56</v>
      </c>
    </row>
    <row r="200" spans="1:5" ht="25.5">
      <c r="A200" s="36" t="s">
        <v>57</v>
      </c>
      <c r="E200" s="37" t="s">
        <v>194</v>
      </c>
    </row>
    <row r="201" spans="1:5" ht="165.75">
      <c r="A201" t="s">
        <v>59</v>
      </c>
      <c r="E201" s="35" t="s">
        <v>234</v>
      </c>
    </row>
    <row r="202" spans="1:16" ht="12.75">
      <c r="A202" s="24" t="s">
        <v>50</v>
      </c>
      <c s="29" t="s">
        <v>235</v>
      </c>
      <c s="29" t="s">
        <v>236</v>
      </c>
      <c s="24" t="s">
        <v>52</v>
      </c>
      <c s="30" t="s">
        <v>237</v>
      </c>
      <c s="31" t="s">
        <v>71</v>
      </c>
      <c s="32">
        <v>1</v>
      </c>
      <c s="33">
        <v>0</v>
      </c>
      <c s="33">
        <f>ROUND(ROUND(H202,2)*ROUND(G202,3),2)</f>
      </c>
      <c r="O202">
        <f>(I202*21)/100</f>
      </c>
      <c t="s">
        <v>27</v>
      </c>
    </row>
    <row r="203" spans="1:5" ht="12.75">
      <c r="A203" s="34" t="s">
        <v>55</v>
      </c>
      <c r="E203" s="35" t="s">
        <v>56</v>
      </c>
    </row>
    <row r="204" spans="1:5" ht="25.5">
      <c r="A204" s="36" t="s">
        <v>57</v>
      </c>
      <c r="E204" s="37" t="s">
        <v>194</v>
      </c>
    </row>
    <row r="205" spans="1:5" ht="140.25">
      <c r="A205" t="s">
        <v>59</v>
      </c>
      <c r="E205" s="35" t="s">
        <v>238</v>
      </c>
    </row>
    <row r="206" spans="1:16" ht="25.5">
      <c r="A206" s="24" t="s">
        <v>50</v>
      </c>
      <c s="29" t="s">
        <v>239</v>
      </c>
      <c s="29" t="s">
        <v>240</v>
      </c>
      <c s="24" t="s">
        <v>52</v>
      </c>
      <c s="30" t="s">
        <v>241</v>
      </c>
      <c s="31" t="s">
        <v>71</v>
      </c>
      <c s="32">
        <v>1</v>
      </c>
      <c s="33">
        <v>0</v>
      </c>
      <c s="33">
        <f>ROUND(ROUND(H206,2)*ROUND(G206,3),2)</f>
      </c>
      <c r="O206">
        <f>(I206*21)/100</f>
      </c>
      <c t="s">
        <v>27</v>
      </c>
    </row>
    <row r="207" spans="1:5" ht="12.75">
      <c r="A207" s="34" t="s">
        <v>55</v>
      </c>
      <c r="E207" s="35" t="s">
        <v>56</v>
      </c>
    </row>
    <row r="208" spans="1:5" ht="25.5">
      <c r="A208" s="36" t="s">
        <v>57</v>
      </c>
      <c r="E208" s="37" t="s">
        <v>194</v>
      </c>
    </row>
    <row r="209" spans="1:5" ht="216.75">
      <c r="A209" t="s">
        <v>59</v>
      </c>
      <c r="E209" s="35" t="s">
        <v>242</v>
      </c>
    </row>
    <row r="210" spans="1:16" ht="12.75">
      <c r="A210" s="24" t="s">
        <v>50</v>
      </c>
      <c s="29" t="s">
        <v>243</v>
      </c>
      <c s="29" t="s">
        <v>244</v>
      </c>
      <c s="24" t="s">
        <v>52</v>
      </c>
      <c s="30" t="s">
        <v>245</v>
      </c>
      <c s="31" t="s">
        <v>71</v>
      </c>
      <c s="32">
        <v>1</v>
      </c>
      <c s="33">
        <v>0</v>
      </c>
      <c s="33">
        <f>ROUND(ROUND(H210,2)*ROUND(G210,3),2)</f>
      </c>
      <c r="O210">
        <f>(I210*21)/100</f>
      </c>
      <c t="s">
        <v>27</v>
      </c>
    </row>
    <row r="211" spans="1:5" ht="12.75">
      <c r="A211" s="34" t="s">
        <v>55</v>
      </c>
      <c r="E211" s="35" t="s">
        <v>56</v>
      </c>
    </row>
    <row r="212" spans="1:5" ht="25.5">
      <c r="A212" s="36" t="s">
        <v>57</v>
      </c>
      <c r="E212" s="37" t="s">
        <v>194</v>
      </c>
    </row>
    <row r="213" spans="1:5" ht="204">
      <c r="A213" t="s">
        <v>59</v>
      </c>
      <c r="E213" s="35" t="s">
        <v>246</v>
      </c>
    </row>
    <row r="214" spans="1:16" ht="12.75">
      <c r="A214" s="24" t="s">
        <v>50</v>
      </c>
      <c s="29" t="s">
        <v>247</v>
      </c>
      <c s="29" t="s">
        <v>248</v>
      </c>
      <c s="24" t="s">
        <v>52</v>
      </c>
      <c s="30" t="s">
        <v>249</v>
      </c>
      <c s="31" t="s">
        <v>71</v>
      </c>
      <c s="32">
        <v>2</v>
      </c>
      <c s="33">
        <v>0</v>
      </c>
      <c s="33">
        <f>ROUND(ROUND(H214,2)*ROUND(G214,3),2)</f>
      </c>
      <c r="O214">
        <f>(I214*21)/100</f>
      </c>
      <c t="s">
        <v>27</v>
      </c>
    </row>
    <row r="215" spans="1:5" ht="12.75">
      <c r="A215" s="34" t="s">
        <v>55</v>
      </c>
      <c r="E215" s="35" t="s">
        <v>56</v>
      </c>
    </row>
    <row r="216" spans="1:5" ht="25.5">
      <c r="A216" s="36" t="s">
        <v>57</v>
      </c>
      <c r="E216" s="37" t="s">
        <v>194</v>
      </c>
    </row>
    <row r="217" spans="1:5" ht="204">
      <c r="A217" t="s">
        <v>59</v>
      </c>
      <c r="E217" s="35" t="s">
        <v>250</v>
      </c>
    </row>
    <row r="218" spans="1:16" ht="12.75">
      <c r="A218" s="24" t="s">
        <v>50</v>
      </c>
      <c s="29" t="s">
        <v>251</v>
      </c>
      <c s="29" t="s">
        <v>252</v>
      </c>
      <c s="24" t="s">
        <v>52</v>
      </c>
      <c s="30" t="s">
        <v>253</v>
      </c>
      <c s="31" t="s">
        <v>71</v>
      </c>
      <c s="32">
        <v>2</v>
      </c>
      <c s="33">
        <v>0</v>
      </c>
      <c s="33">
        <f>ROUND(ROUND(H218,2)*ROUND(G218,3),2)</f>
      </c>
      <c r="O218">
        <f>(I218*21)/100</f>
      </c>
      <c t="s">
        <v>27</v>
      </c>
    </row>
    <row r="219" spans="1:5" ht="12.75">
      <c r="A219" s="34" t="s">
        <v>55</v>
      </c>
      <c r="E219" s="35" t="s">
        <v>56</v>
      </c>
    </row>
    <row r="220" spans="1:5" ht="25.5">
      <c r="A220" s="36" t="s">
        <v>57</v>
      </c>
      <c r="E220" s="37" t="s">
        <v>194</v>
      </c>
    </row>
    <row r="221" spans="1:5" ht="204">
      <c r="A221" t="s">
        <v>59</v>
      </c>
      <c r="E221" s="35" t="s">
        <v>254</v>
      </c>
    </row>
    <row r="222" spans="1:16" ht="25.5">
      <c r="A222" s="24" t="s">
        <v>50</v>
      </c>
      <c s="29" t="s">
        <v>255</v>
      </c>
      <c s="29" t="s">
        <v>256</v>
      </c>
      <c s="24" t="s">
        <v>52</v>
      </c>
      <c s="30" t="s">
        <v>257</v>
      </c>
      <c s="31" t="s">
        <v>71</v>
      </c>
      <c s="32">
        <v>1</v>
      </c>
      <c s="33">
        <v>0</v>
      </c>
      <c s="33">
        <f>ROUND(ROUND(H222,2)*ROUND(G222,3),2)</f>
      </c>
      <c r="O222">
        <f>(I222*21)/100</f>
      </c>
      <c t="s">
        <v>27</v>
      </c>
    </row>
    <row r="223" spans="1:5" ht="12.75">
      <c r="A223" s="34" t="s">
        <v>55</v>
      </c>
      <c r="E223" s="35" t="s">
        <v>56</v>
      </c>
    </row>
    <row r="224" spans="1:5" ht="25.5">
      <c r="A224" s="36" t="s">
        <v>57</v>
      </c>
      <c r="E224" s="37" t="s">
        <v>194</v>
      </c>
    </row>
    <row r="225" spans="1:5" ht="165.75">
      <c r="A225" t="s">
        <v>59</v>
      </c>
      <c r="E225" s="35" t="s">
        <v>187</v>
      </c>
    </row>
    <row r="226" spans="1:16" ht="12.75">
      <c r="A226" s="24" t="s">
        <v>50</v>
      </c>
      <c s="29" t="s">
        <v>258</v>
      </c>
      <c s="29" t="s">
        <v>259</v>
      </c>
      <c s="24" t="s">
        <v>52</v>
      </c>
      <c s="30" t="s">
        <v>260</v>
      </c>
      <c s="31" t="s">
        <v>71</v>
      </c>
      <c s="32">
        <v>2</v>
      </c>
      <c s="33">
        <v>0</v>
      </c>
      <c s="33">
        <f>ROUND(ROUND(H226,2)*ROUND(G226,3),2)</f>
      </c>
      <c r="O226">
        <f>(I226*21)/100</f>
      </c>
      <c t="s">
        <v>27</v>
      </c>
    </row>
    <row r="227" spans="1:5" ht="12.75">
      <c r="A227" s="34" t="s">
        <v>55</v>
      </c>
      <c r="E227" s="35" t="s">
        <v>56</v>
      </c>
    </row>
    <row r="228" spans="1:5" ht="25.5">
      <c r="A228" s="36" t="s">
        <v>57</v>
      </c>
      <c r="E228" s="37" t="s">
        <v>194</v>
      </c>
    </row>
    <row r="229" spans="1:5" ht="204">
      <c r="A229" t="s">
        <v>59</v>
      </c>
      <c r="E229" s="35" t="s">
        <v>261</v>
      </c>
    </row>
    <row r="230" spans="1:16" ht="25.5">
      <c r="A230" s="24" t="s">
        <v>50</v>
      </c>
      <c s="29" t="s">
        <v>262</v>
      </c>
      <c s="29" t="s">
        <v>263</v>
      </c>
      <c s="24" t="s">
        <v>52</v>
      </c>
      <c s="30" t="s">
        <v>264</v>
      </c>
      <c s="31" t="s">
        <v>71</v>
      </c>
      <c s="32">
        <v>2</v>
      </c>
      <c s="33">
        <v>0</v>
      </c>
      <c s="33">
        <f>ROUND(ROUND(H230,2)*ROUND(G230,3),2)</f>
      </c>
      <c r="O230">
        <f>(I230*21)/100</f>
      </c>
      <c t="s">
        <v>27</v>
      </c>
    </row>
    <row r="231" spans="1:5" ht="12.75">
      <c r="A231" s="34" t="s">
        <v>55</v>
      </c>
      <c r="E231" s="35" t="s">
        <v>56</v>
      </c>
    </row>
    <row r="232" spans="1:5" ht="25.5">
      <c r="A232" s="36" t="s">
        <v>57</v>
      </c>
      <c r="E232" s="37" t="s">
        <v>194</v>
      </c>
    </row>
    <row r="233" spans="1:5" ht="204">
      <c r="A233" t="s">
        <v>59</v>
      </c>
      <c r="E233" s="35" t="s">
        <v>265</v>
      </c>
    </row>
    <row r="234" spans="1:16" ht="25.5">
      <c r="A234" s="24" t="s">
        <v>50</v>
      </c>
      <c s="29" t="s">
        <v>266</v>
      </c>
      <c s="29" t="s">
        <v>267</v>
      </c>
      <c s="24" t="s">
        <v>52</v>
      </c>
      <c s="30" t="s">
        <v>268</v>
      </c>
      <c s="31" t="s">
        <v>71</v>
      </c>
      <c s="32">
        <v>1</v>
      </c>
      <c s="33">
        <v>0</v>
      </c>
      <c s="33">
        <f>ROUND(ROUND(H234,2)*ROUND(G234,3),2)</f>
      </c>
      <c r="O234">
        <f>(I234*21)/100</f>
      </c>
      <c t="s">
        <v>27</v>
      </c>
    </row>
    <row r="235" spans="1:5" ht="12.75">
      <c r="A235" s="34" t="s">
        <v>55</v>
      </c>
      <c r="E235" s="35" t="s">
        <v>56</v>
      </c>
    </row>
    <row r="236" spans="1:5" ht="25.5">
      <c r="A236" s="36" t="s">
        <v>57</v>
      </c>
      <c r="E236" s="37" t="s">
        <v>160</v>
      </c>
    </row>
    <row r="237" spans="1:5" ht="63.75">
      <c r="A237" t="s">
        <v>59</v>
      </c>
      <c r="E237" s="35" t="s">
        <v>269</v>
      </c>
    </row>
    <row r="238" spans="1:18" ht="12.75" customHeight="1">
      <c r="A238" s="6" t="s">
        <v>47</v>
      </c>
      <c s="6"/>
      <c s="39" t="s">
        <v>270</v>
      </c>
      <c s="6"/>
      <c s="27" t="s">
        <v>271</v>
      </c>
      <c s="6"/>
      <c s="6"/>
      <c s="6"/>
      <c s="40">
        <f>0+Q238</f>
      </c>
      <c r="O238">
        <f>0+R238</f>
      </c>
      <c r="Q238">
        <f>0+I239+I243+I247+I251+I255</f>
      </c>
      <c>
        <f>0+O239+O243+O247+O251+O255</f>
      </c>
    </row>
    <row r="239" spans="1:16" ht="25.5">
      <c r="A239" s="24" t="s">
        <v>50</v>
      </c>
      <c s="29" t="s">
        <v>272</v>
      </c>
      <c s="29" t="s">
        <v>273</v>
      </c>
      <c s="24" t="s">
        <v>52</v>
      </c>
      <c s="30" t="s">
        <v>274</v>
      </c>
      <c s="31" t="s">
        <v>71</v>
      </c>
      <c s="32">
        <v>2</v>
      </c>
      <c s="33">
        <v>0</v>
      </c>
      <c s="33">
        <f>ROUND(ROUND(H239,2)*ROUND(G239,3),2)</f>
      </c>
      <c r="O239">
        <f>(I239*21)/100</f>
      </c>
      <c t="s">
        <v>27</v>
      </c>
    </row>
    <row r="240" spans="1:5" ht="12.75">
      <c r="A240" s="34" t="s">
        <v>55</v>
      </c>
      <c r="E240" s="35" t="s">
        <v>56</v>
      </c>
    </row>
    <row r="241" spans="1:5" ht="25.5">
      <c r="A241" s="36" t="s">
        <v>57</v>
      </c>
      <c r="E241" s="37" t="s">
        <v>275</v>
      </c>
    </row>
    <row r="242" spans="1:5" ht="114.75">
      <c r="A242" t="s">
        <v>59</v>
      </c>
      <c r="E242" s="35" t="s">
        <v>276</v>
      </c>
    </row>
    <row r="243" spans="1:16" ht="25.5">
      <c r="A243" s="24" t="s">
        <v>50</v>
      </c>
      <c s="29" t="s">
        <v>277</v>
      </c>
      <c s="29" t="s">
        <v>278</v>
      </c>
      <c s="24" t="s">
        <v>52</v>
      </c>
      <c s="30" t="s">
        <v>279</v>
      </c>
      <c s="31" t="s">
        <v>71</v>
      </c>
      <c s="32">
        <v>2</v>
      </c>
      <c s="33">
        <v>0</v>
      </c>
      <c s="33">
        <f>ROUND(ROUND(H243,2)*ROUND(G243,3),2)</f>
      </c>
      <c r="O243">
        <f>(I243*21)/100</f>
      </c>
      <c t="s">
        <v>27</v>
      </c>
    </row>
    <row r="244" spans="1:5" ht="12.75">
      <c r="A244" s="34" t="s">
        <v>55</v>
      </c>
      <c r="E244" s="35" t="s">
        <v>56</v>
      </c>
    </row>
    <row r="245" spans="1:5" ht="25.5">
      <c r="A245" s="36" t="s">
        <v>57</v>
      </c>
      <c r="E245" s="37" t="s">
        <v>275</v>
      </c>
    </row>
    <row r="246" spans="1:5" ht="89.25">
      <c r="A246" t="s">
        <v>59</v>
      </c>
      <c r="E246" s="35" t="s">
        <v>280</v>
      </c>
    </row>
    <row r="247" spans="1:16" ht="12.75">
      <c r="A247" s="24" t="s">
        <v>50</v>
      </c>
      <c s="29" t="s">
        <v>281</v>
      </c>
      <c s="29" t="s">
        <v>282</v>
      </c>
      <c s="24" t="s">
        <v>52</v>
      </c>
      <c s="30" t="s">
        <v>283</v>
      </c>
      <c s="31" t="s">
        <v>229</v>
      </c>
      <c s="32">
        <v>10</v>
      </c>
      <c s="33">
        <v>0</v>
      </c>
      <c s="33">
        <f>ROUND(ROUND(H247,2)*ROUND(G247,3),2)</f>
      </c>
      <c r="O247">
        <f>(I247*21)/100</f>
      </c>
      <c t="s">
        <v>27</v>
      </c>
    </row>
    <row r="248" spans="1:5" ht="12.75">
      <c r="A248" s="34" t="s">
        <v>55</v>
      </c>
      <c r="E248" s="35" t="s">
        <v>56</v>
      </c>
    </row>
    <row r="249" spans="1:5" ht="25.5">
      <c r="A249" s="36" t="s">
        <v>57</v>
      </c>
      <c r="E249" s="37" t="s">
        <v>275</v>
      </c>
    </row>
    <row r="250" spans="1:5" ht="89.25">
      <c r="A250" t="s">
        <v>59</v>
      </c>
      <c r="E250" s="35" t="s">
        <v>284</v>
      </c>
    </row>
    <row r="251" spans="1:16" ht="12.75">
      <c r="A251" s="24" t="s">
        <v>50</v>
      </c>
      <c s="29" t="s">
        <v>285</v>
      </c>
      <c s="29" t="s">
        <v>286</v>
      </c>
      <c s="24" t="s">
        <v>52</v>
      </c>
      <c s="30" t="s">
        <v>287</v>
      </c>
      <c s="31" t="s">
        <v>229</v>
      </c>
      <c s="32">
        <v>2</v>
      </c>
      <c s="33">
        <v>0</v>
      </c>
      <c s="33">
        <f>ROUND(ROUND(H251,2)*ROUND(G251,3),2)</f>
      </c>
      <c r="O251">
        <f>(I251*21)/100</f>
      </c>
      <c t="s">
        <v>27</v>
      </c>
    </row>
    <row r="252" spans="1:5" ht="12.75">
      <c r="A252" s="34" t="s">
        <v>55</v>
      </c>
      <c r="E252" s="35" t="s">
        <v>56</v>
      </c>
    </row>
    <row r="253" spans="1:5" ht="25.5">
      <c r="A253" s="36" t="s">
        <v>57</v>
      </c>
      <c r="E253" s="37" t="s">
        <v>275</v>
      </c>
    </row>
    <row r="254" spans="1:5" ht="89.25">
      <c r="A254" t="s">
        <v>59</v>
      </c>
      <c r="E254" s="35" t="s">
        <v>288</v>
      </c>
    </row>
    <row r="255" spans="1:16" ht="12.75">
      <c r="A255" s="24" t="s">
        <v>50</v>
      </c>
      <c s="29" t="s">
        <v>289</v>
      </c>
      <c s="29" t="s">
        <v>290</v>
      </c>
      <c s="24" t="s">
        <v>52</v>
      </c>
      <c s="30" t="s">
        <v>291</v>
      </c>
      <c s="31" t="s">
        <v>229</v>
      </c>
      <c s="32">
        <v>2</v>
      </c>
      <c s="33">
        <v>0</v>
      </c>
      <c s="33">
        <f>ROUND(ROUND(H255,2)*ROUND(G255,3),2)</f>
      </c>
      <c r="O255">
        <f>(I255*21)/100</f>
      </c>
      <c t="s">
        <v>27</v>
      </c>
    </row>
    <row r="256" spans="1:5" ht="12.75">
      <c r="A256" s="34" t="s">
        <v>55</v>
      </c>
      <c r="E256" s="35" t="s">
        <v>56</v>
      </c>
    </row>
    <row r="257" spans="1:5" ht="25.5">
      <c r="A257" s="36" t="s">
        <v>57</v>
      </c>
      <c r="E257" s="37" t="s">
        <v>275</v>
      </c>
    </row>
    <row r="258" spans="1:5" ht="89.25">
      <c r="A258" t="s">
        <v>59</v>
      </c>
      <c r="E258" s="35" t="s">
        <v>292</v>
      </c>
    </row>
    <row r="259" spans="1:18" ht="12.75" customHeight="1">
      <c r="A259" s="6" t="s">
        <v>47</v>
      </c>
      <c s="6"/>
      <c s="39" t="s">
        <v>293</v>
      </c>
      <c s="6"/>
      <c s="27" t="s">
        <v>294</v>
      </c>
      <c s="6"/>
      <c s="6"/>
      <c s="6"/>
      <c s="40">
        <f>0+Q259</f>
      </c>
      <c r="O259">
        <f>0+R259</f>
      </c>
      <c r="Q259">
        <f>0+I260+I264+I268+I272</f>
      </c>
      <c>
        <f>0+O260+O264+O268+O272</f>
      </c>
    </row>
    <row r="260" spans="1:16" ht="12.75">
      <c r="A260" s="24" t="s">
        <v>50</v>
      </c>
      <c s="29" t="s">
        <v>295</v>
      </c>
      <c s="29" t="s">
        <v>296</v>
      </c>
      <c s="24" t="s">
        <v>52</v>
      </c>
      <c s="30" t="s">
        <v>297</v>
      </c>
      <c s="31" t="s">
        <v>71</v>
      </c>
      <c s="32">
        <v>1</v>
      </c>
      <c s="33">
        <v>0</v>
      </c>
      <c s="33">
        <f>ROUND(ROUND(H260,2)*ROUND(G260,3),2)</f>
      </c>
      <c r="O260">
        <f>(I260*21)/100</f>
      </c>
      <c t="s">
        <v>27</v>
      </c>
    </row>
    <row r="261" spans="1:5" ht="12.75">
      <c r="A261" s="34" t="s">
        <v>55</v>
      </c>
      <c r="E261" s="35" t="s">
        <v>56</v>
      </c>
    </row>
    <row r="262" spans="1:5" ht="25.5">
      <c r="A262" s="36" t="s">
        <v>57</v>
      </c>
      <c r="E262" s="37" t="s">
        <v>58</v>
      </c>
    </row>
    <row r="263" spans="1:5" ht="153">
      <c r="A263" t="s">
        <v>59</v>
      </c>
      <c r="E263" s="35" t="s">
        <v>298</v>
      </c>
    </row>
    <row r="264" spans="1:16" ht="12.75">
      <c r="A264" s="24" t="s">
        <v>50</v>
      </c>
      <c s="29" t="s">
        <v>299</v>
      </c>
      <c s="29" t="s">
        <v>300</v>
      </c>
      <c s="24" t="s">
        <v>52</v>
      </c>
      <c s="30" t="s">
        <v>301</v>
      </c>
      <c s="31" t="s">
        <v>54</v>
      </c>
      <c s="32">
        <v>30</v>
      </c>
      <c s="33">
        <v>0</v>
      </c>
      <c s="33">
        <f>ROUND(ROUND(H264,2)*ROUND(G264,3),2)</f>
      </c>
      <c r="O264">
        <f>(I264*21)/100</f>
      </c>
      <c t="s">
        <v>27</v>
      </c>
    </row>
    <row r="265" spans="1:5" ht="12.75">
      <c r="A265" s="34" t="s">
        <v>55</v>
      </c>
      <c r="E265" s="35" t="s">
        <v>56</v>
      </c>
    </row>
    <row r="266" spans="1:5" ht="25.5">
      <c r="A266" s="36" t="s">
        <v>57</v>
      </c>
      <c r="E266" s="37" t="s">
        <v>58</v>
      </c>
    </row>
    <row r="267" spans="1:5" ht="114.75">
      <c r="A267" t="s">
        <v>59</v>
      </c>
      <c r="E267" s="35" t="s">
        <v>302</v>
      </c>
    </row>
    <row r="268" spans="1:16" ht="12.75">
      <c r="A268" s="24" t="s">
        <v>50</v>
      </c>
      <c s="29" t="s">
        <v>303</v>
      </c>
      <c s="29" t="s">
        <v>304</v>
      </c>
      <c s="24" t="s">
        <v>52</v>
      </c>
      <c s="30" t="s">
        <v>305</v>
      </c>
      <c s="31" t="s">
        <v>71</v>
      </c>
      <c s="32">
        <v>2</v>
      </c>
      <c s="33">
        <v>0</v>
      </c>
      <c s="33">
        <f>ROUND(ROUND(H268,2)*ROUND(G268,3),2)</f>
      </c>
      <c r="O268">
        <f>(I268*21)/100</f>
      </c>
      <c t="s">
        <v>27</v>
      </c>
    </row>
    <row r="269" spans="1:5" ht="12.75">
      <c r="A269" s="34" t="s">
        <v>55</v>
      </c>
      <c r="E269" s="35" t="s">
        <v>56</v>
      </c>
    </row>
    <row r="270" spans="1:5" ht="25.5">
      <c r="A270" s="36" t="s">
        <v>57</v>
      </c>
      <c r="E270" s="37" t="s">
        <v>58</v>
      </c>
    </row>
    <row r="271" spans="1:5" ht="102">
      <c r="A271" t="s">
        <v>59</v>
      </c>
      <c r="E271" s="35" t="s">
        <v>306</v>
      </c>
    </row>
    <row r="272" spans="1:16" ht="12.75">
      <c r="A272" s="24" t="s">
        <v>50</v>
      </c>
      <c s="29" t="s">
        <v>307</v>
      </c>
      <c s="29" t="s">
        <v>308</v>
      </c>
      <c s="24" t="s">
        <v>52</v>
      </c>
      <c s="30" t="s">
        <v>309</v>
      </c>
      <c s="31" t="s">
        <v>71</v>
      </c>
      <c s="32">
        <v>2</v>
      </c>
      <c s="33">
        <v>0</v>
      </c>
      <c s="33">
        <f>ROUND(ROUND(H272,2)*ROUND(G272,3),2)</f>
      </c>
      <c r="O272">
        <f>(I272*21)/100</f>
      </c>
      <c t="s">
        <v>27</v>
      </c>
    </row>
    <row r="273" spans="1:5" ht="12.75">
      <c r="A273" s="34" t="s">
        <v>55</v>
      </c>
      <c r="E273" s="35" t="s">
        <v>56</v>
      </c>
    </row>
    <row r="274" spans="1:5" ht="25.5">
      <c r="A274" s="36" t="s">
        <v>57</v>
      </c>
      <c r="E274" s="37" t="s">
        <v>58</v>
      </c>
    </row>
    <row r="275" spans="1:5" ht="102">
      <c r="A275" t="s">
        <v>59</v>
      </c>
      <c r="E275" s="35" t="s">
        <v>310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0+O9+O38+O55+O228+O237+O270+O371+O380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313</v>
      </c>
      <c s="41">
        <f>0+I9+I38+I55+I228+I237+I270+I371+I380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311</v>
      </c>
      <c s="1"/>
      <c s="14" t="s">
        <v>312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313</v>
      </c>
      <c s="6"/>
      <c s="18" t="s">
        <v>314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315</v>
      </c>
      <c s="25"/>
      <c s="27" t="s">
        <v>316</v>
      </c>
      <c s="25"/>
      <c s="25"/>
      <c s="25"/>
      <c s="28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24" t="s">
        <v>50</v>
      </c>
      <c s="29" t="s">
        <v>33</v>
      </c>
      <c s="29" t="s">
        <v>317</v>
      </c>
      <c s="24" t="s">
        <v>52</v>
      </c>
      <c s="30" t="s">
        <v>318</v>
      </c>
      <c s="31" t="s">
        <v>319</v>
      </c>
      <c s="32">
        <v>53.34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55</v>
      </c>
      <c r="E11" s="35" t="s">
        <v>52</v>
      </c>
    </row>
    <row r="12" spans="1:5" ht="12.75">
      <c r="A12" s="36" t="s">
        <v>57</v>
      </c>
      <c r="E12" s="37" t="s">
        <v>52</v>
      </c>
    </row>
    <row r="13" spans="1:5" ht="216.75">
      <c r="A13" t="s">
        <v>59</v>
      </c>
      <c r="E13" s="35" t="s">
        <v>320</v>
      </c>
    </row>
    <row r="14" spans="1:16" ht="12.75">
      <c r="A14" s="24" t="s">
        <v>50</v>
      </c>
      <c s="29" t="s">
        <v>27</v>
      </c>
      <c s="29" t="s">
        <v>321</v>
      </c>
      <c s="24" t="s">
        <v>52</v>
      </c>
      <c s="30" t="s">
        <v>322</v>
      </c>
      <c s="31" t="s">
        <v>71</v>
      </c>
      <c s="32">
        <v>12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55</v>
      </c>
      <c r="E15" s="35" t="s">
        <v>52</v>
      </c>
    </row>
    <row r="16" spans="1:5" ht="12.75">
      <c r="A16" s="36" t="s">
        <v>57</v>
      </c>
      <c r="E16" s="37" t="s">
        <v>52</v>
      </c>
    </row>
    <row r="17" spans="1:5" ht="89.25">
      <c r="A17" t="s">
        <v>59</v>
      </c>
      <c r="E17" s="35" t="s">
        <v>323</v>
      </c>
    </row>
    <row r="18" spans="1:16" ht="12.75">
      <c r="A18" s="24" t="s">
        <v>50</v>
      </c>
      <c s="29" t="s">
        <v>26</v>
      </c>
      <c s="29" t="s">
        <v>324</v>
      </c>
      <c s="24" t="s">
        <v>52</v>
      </c>
      <c s="30" t="s">
        <v>325</v>
      </c>
      <c s="31" t="s">
        <v>71</v>
      </c>
      <c s="32">
        <v>40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55</v>
      </c>
      <c r="E19" s="35" t="s">
        <v>52</v>
      </c>
    </row>
    <row r="20" spans="1:5" ht="12.75">
      <c r="A20" s="36" t="s">
        <v>57</v>
      </c>
      <c r="E20" s="37" t="s">
        <v>52</v>
      </c>
    </row>
    <row r="21" spans="1:5" ht="76.5">
      <c r="A21" t="s">
        <v>59</v>
      </c>
      <c r="E21" s="35" t="s">
        <v>326</v>
      </c>
    </row>
    <row r="22" spans="1:16" ht="12.75">
      <c r="A22" s="24" t="s">
        <v>50</v>
      </c>
      <c s="29" t="s">
        <v>37</v>
      </c>
      <c s="29" t="s">
        <v>327</v>
      </c>
      <c s="24" t="s">
        <v>52</v>
      </c>
      <c s="30" t="s">
        <v>328</v>
      </c>
      <c s="31" t="s">
        <v>71</v>
      </c>
      <c s="32">
        <v>4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55</v>
      </c>
      <c r="E23" s="35" t="s">
        <v>52</v>
      </c>
    </row>
    <row r="24" spans="1:5" ht="12.75">
      <c r="A24" s="36" t="s">
        <v>57</v>
      </c>
      <c r="E24" s="37" t="s">
        <v>52</v>
      </c>
    </row>
    <row r="25" spans="1:5" ht="76.5">
      <c r="A25" t="s">
        <v>59</v>
      </c>
      <c r="E25" s="35" t="s">
        <v>329</v>
      </c>
    </row>
    <row r="26" spans="1:16" ht="12.75">
      <c r="A26" s="24" t="s">
        <v>50</v>
      </c>
      <c s="29" t="s">
        <v>39</v>
      </c>
      <c s="29" t="s">
        <v>330</v>
      </c>
      <c s="24" t="s">
        <v>52</v>
      </c>
      <c s="30" t="s">
        <v>331</v>
      </c>
      <c s="31" t="s">
        <v>71</v>
      </c>
      <c s="32">
        <v>14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55</v>
      </c>
      <c r="E27" s="35" t="s">
        <v>52</v>
      </c>
    </row>
    <row r="28" spans="1:5" ht="12.75">
      <c r="A28" s="36" t="s">
        <v>57</v>
      </c>
      <c r="E28" s="37" t="s">
        <v>52</v>
      </c>
    </row>
    <row r="29" spans="1:5" ht="114.75">
      <c r="A29" t="s">
        <v>59</v>
      </c>
      <c r="E29" s="35" t="s">
        <v>332</v>
      </c>
    </row>
    <row r="30" spans="1:16" ht="25.5">
      <c r="A30" s="24" t="s">
        <v>50</v>
      </c>
      <c s="29" t="s">
        <v>41</v>
      </c>
      <c s="29" t="s">
        <v>333</v>
      </c>
      <c s="24" t="s">
        <v>52</v>
      </c>
      <c s="30" t="s">
        <v>334</v>
      </c>
      <c s="31" t="s">
        <v>229</v>
      </c>
      <c s="32">
        <v>146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55</v>
      </c>
      <c r="E31" s="35" t="s">
        <v>52</v>
      </c>
    </row>
    <row r="32" spans="1:5" ht="12.75">
      <c r="A32" s="36" t="s">
        <v>57</v>
      </c>
      <c r="E32" s="37" t="s">
        <v>52</v>
      </c>
    </row>
    <row r="33" spans="1:5" ht="89.25">
      <c r="A33" t="s">
        <v>59</v>
      </c>
      <c r="E33" s="35" t="s">
        <v>335</v>
      </c>
    </row>
    <row r="34" spans="1:16" ht="12.75">
      <c r="A34" s="24" t="s">
        <v>50</v>
      </c>
      <c s="29" t="s">
        <v>336</v>
      </c>
      <c s="29" t="s">
        <v>337</v>
      </c>
      <c s="24" t="s">
        <v>52</v>
      </c>
      <c s="30" t="s">
        <v>338</v>
      </c>
      <c s="31" t="s">
        <v>339</v>
      </c>
      <c s="32">
        <v>1600.2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55</v>
      </c>
      <c r="E35" s="35" t="s">
        <v>52</v>
      </c>
    </row>
    <row r="36" spans="1:5" ht="12.75">
      <c r="A36" s="36" t="s">
        <v>57</v>
      </c>
      <c r="E36" s="37" t="s">
        <v>52</v>
      </c>
    </row>
    <row r="37" spans="1:5" ht="127.5">
      <c r="A37" t="s">
        <v>59</v>
      </c>
      <c r="E37" s="35" t="s">
        <v>340</v>
      </c>
    </row>
    <row r="38" spans="1:18" ht="12.75" customHeight="1">
      <c r="A38" s="6" t="s">
        <v>47</v>
      </c>
      <c s="6"/>
      <c s="39" t="s">
        <v>341</v>
      </c>
      <c s="6"/>
      <c s="27" t="s">
        <v>342</v>
      </c>
      <c s="6"/>
      <c s="6"/>
      <c s="6"/>
      <c s="40">
        <f>0+Q38</f>
      </c>
      <c r="O38">
        <f>0+R38</f>
      </c>
      <c r="Q38">
        <f>0+I39+I43+I47+I51</f>
      </c>
      <c>
        <f>0+O39+O43+O47+O51</f>
      </c>
    </row>
    <row r="39" spans="1:16" ht="25.5">
      <c r="A39" s="24" t="s">
        <v>50</v>
      </c>
      <c s="29" t="s">
        <v>78</v>
      </c>
      <c s="29" t="s">
        <v>343</v>
      </c>
      <c s="24" t="s">
        <v>52</v>
      </c>
      <c s="30" t="s">
        <v>344</v>
      </c>
      <c s="31" t="s">
        <v>71</v>
      </c>
      <c s="32">
        <v>2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55</v>
      </c>
      <c r="E40" s="35" t="s">
        <v>52</v>
      </c>
    </row>
    <row r="41" spans="1:5" ht="12.75">
      <c r="A41" s="36" t="s">
        <v>57</v>
      </c>
      <c r="E41" s="37" t="s">
        <v>52</v>
      </c>
    </row>
    <row r="42" spans="1:5" ht="102">
      <c r="A42" t="s">
        <v>59</v>
      </c>
      <c r="E42" s="35" t="s">
        <v>345</v>
      </c>
    </row>
    <row r="43" spans="1:16" ht="25.5">
      <c r="A43" s="24" t="s">
        <v>50</v>
      </c>
      <c s="29" t="s">
        <v>88</v>
      </c>
      <c s="29" t="s">
        <v>346</v>
      </c>
      <c s="24" t="s">
        <v>52</v>
      </c>
      <c s="30" t="s">
        <v>347</v>
      </c>
      <c s="31" t="s">
        <v>71</v>
      </c>
      <c s="32">
        <v>2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55</v>
      </c>
      <c r="E44" s="35" t="s">
        <v>52</v>
      </c>
    </row>
    <row r="45" spans="1:5" ht="12.75">
      <c r="A45" s="36" t="s">
        <v>57</v>
      </c>
      <c r="E45" s="37" t="s">
        <v>52</v>
      </c>
    </row>
    <row r="46" spans="1:5" ht="102">
      <c r="A46" t="s">
        <v>59</v>
      </c>
      <c r="E46" s="35" t="s">
        <v>345</v>
      </c>
    </row>
    <row r="47" spans="1:16" ht="12.75">
      <c r="A47" s="24" t="s">
        <v>50</v>
      </c>
      <c s="29" t="s">
        <v>44</v>
      </c>
      <c s="29" t="s">
        <v>348</v>
      </c>
      <c s="24" t="s">
        <v>52</v>
      </c>
      <c s="30" t="s">
        <v>349</v>
      </c>
      <c s="31" t="s">
        <v>71</v>
      </c>
      <c s="32">
        <v>4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55</v>
      </c>
      <c r="E48" s="35" t="s">
        <v>52</v>
      </c>
    </row>
    <row r="49" spans="1:5" ht="12.75">
      <c r="A49" s="36" t="s">
        <v>57</v>
      </c>
      <c r="E49" s="37" t="s">
        <v>52</v>
      </c>
    </row>
    <row r="50" spans="1:5" ht="102">
      <c r="A50" t="s">
        <v>59</v>
      </c>
      <c r="E50" s="35" t="s">
        <v>350</v>
      </c>
    </row>
    <row r="51" spans="1:16" ht="25.5">
      <c r="A51" s="24" t="s">
        <v>50</v>
      </c>
      <c s="29" t="s">
        <v>46</v>
      </c>
      <c s="29" t="s">
        <v>351</v>
      </c>
      <c s="24" t="s">
        <v>52</v>
      </c>
      <c s="30" t="s">
        <v>352</v>
      </c>
      <c s="31" t="s">
        <v>229</v>
      </c>
      <c s="32">
        <v>8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55</v>
      </c>
      <c r="E52" s="35" t="s">
        <v>52</v>
      </c>
    </row>
    <row r="53" spans="1:5" ht="12.75">
      <c r="A53" s="36" t="s">
        <v>57</v>
      </c>
      <c r="E53" s="37" t="s">
        <v>52</v>
      </c>
    </row>
    <row r="54" spans="1:5" ht="102">
      <c r="A54" t="s">
        <v>59</v>
      </c>
      <c r="E54" s="35" t="s">
        <v>353</v>
      </c>
    </row>
    <row r="55" spans="1:18" ht="12.75" customHeight="1">
      <c r="A55" s="6" t="s">
        <v>47</v>
      </c>
      <c s="6"/>
      <c s="39" t="s">
        <v>354</v>
      </c>
      <c s="6"/>
      <c s="27" t="s">
        <v>355</v>
      </c>
      <c s="6"/>
      <c s="6"/>
      <c s="6"/>
      <c s="40">
        <f>0+Q55</f>
      </c>
      <c r="O55">
        <f>0+R55</f>
      </c>
      <c r="Q55">
        <f>0+I56+I60+I64+I68+I72+I76+I80+I84+I88+I92+I96+I100+I104+I108+I112+I116+I120+I124+I128+I132+I136+I140+I144+I148+I152+I156+I160+I164+I168+I172+I176+I180+I184+I188+I192+I196+I200+I204+I208+I212+I216+I220+I224</f>
      </c>
      <c>
        <f>0+O56+O60+O64+O68+O72+O76+O80+O84+O88+O92+O96+O100+O104+O108+O112+O116+O120+O124+O128+O132+O136+O140+O144+O148+O152+O156+O160+O164+O168+O172+O176+O180+O184+O188+O192+O196+O200+O204+O208+O212+O216+O220+O224</f>
      </c>
    </row>
    <row r="56" spans="1:16" ht="12.75">
      <c r="A56" s="24" t="s">
        <v>50</v>
      </c>
      <c s="29" t="s">
        <v>98</v>
      </c>
      <c s="29" t="s">
        <v>356</v>
      </c>
      <c s="24" t="s">
        <v>52</v>
      </c>
      <c s="30" t="s">
        <v>357</v>
      </c>
      <c s="31" t="s">
        <v>71</v>
      </c>
      <c s="32">
        <v>10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55</v>
      </c>
      <c r="E57" s="35" t="s">
        <v>52</v>
      </c>
    </row>
    <row r="58" spans="1:5" ht="12.75">
      <c r="A58" s="36" t="s">
        <v>57</v>
      </c>
      <c r="E58" s="37" t="s">
        <v>52</v>
      </c>
    </row>
    <row r="59" spans="1:5" ht="89.25">
      <c r="A59" t="s">
        <v>59</v>
      </c>
      <c r="E59" s="35" t="s">
        <v>358</v>
      </c>
    </row>
    <row r="60" spans="1:16" ht="12.75">
      <c r="A60" s="24" t="s">
        <v>50</v>
      </c>
      <c s="29" t="s">
        <v>102</v>
      </c>
      <c s="29" t="s">
        <v>359</v>
      </c>
      <c s="24" t="s">
        <v>52</v>
      </c>
      <c s="30" t="s">
        <v>360</v>
      </c>
      <c s="31" t="s">
        <v>71</v>
      </c>
      <c s="32">
        <v>10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55</v>
      </c>
      <c r="E61" s="35" t="s">
        <v>52</v>
      </c>
    </row>
    <row r="62" spans="1:5" ht="12.75">
      <c r="A62" s="36" t="s">
        <v>57</v>
      </c>
      <c r="E62" s="37" t="s">
        <v>52</v>
      </c>
    </row>
    <row r="63" spans="1:5" ht="89.25">
      <c r="A63" t="s">
        <v>59</v>
      </c>
      <c r="E63" s="35" t="s">
        <v>358</v>
      </c>
    </row>
    <row r="64" spans="1:16" ht="12.75">
      <c r="A64" s="24" t="s">
        <v>50</v>
      </c>
      <c s="29" t="s">
        <v>105</v>
      </c>
      <c s="29" t="s">
        <v>361</v>
      </c>
      <c s="24" t="s">
        <v>52</v>
      </c>
      <c s="30" t="s">
        <v>362</v>
      </c>
      <c s="31" t="s">
        <v>71</v>
      </c>
      <c s="32">
        <v>40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55</v>
      </c>
      <c r="E65" s="35" t="s">
        <v>52</v>
      </c>
    </row>
    <row r="66" spans="1:5" ht="12.75">
      <c r="A66" s="36" t="s">
        <v>57</v>
      </c>
      <c r="E66" s="37" t="s">
        <v>52</v>
      </c>
    </row>
    <row r="67" spans="1:5" ht="89.25">
      <c r="A67" t="s">
        <v>59</v>
      </c>
      <c r="E67" s="35" t="s">
        <v>363</v>
      </c>
    </row>
    <row r="68" spans="1:16" ht="12.75">
      <c r="A68" s="24" t="s">
        <v>50</v>
      </c>
      <c s="29" t="s">
        <v>109</v>
      </c>
      <c s="29" t="s">
        <v>364</v>
      </c>
      <c s="24" t="s">
        <v>52</v>
      </c>
      <c s="30" t="s">
        <v>365</v>
      </c>
      <c s="31" t="s">
        <v>71</v>
      </c>
      <c s="32">
        <v>2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55</v>
      </c>
      <c r="E69" s="35" t="s">
        <v>52</v>
      </c>
    </row>
    <row r="70" spans="1:5" ht="12.75">
      <c r="A70" s="36" t="s">
        <v>57</v>
      </c>
      <c r="E70" s="37" t="s">
        <v>52</v>
      </c>
    </row>
    <row r="71" spans="1:5" ht="89.25">
      <c r="A71" t="s">
        <v>59</v>
      </c>
      <c r="E71" s="35" t="s">
        <v>366</v>
      </c>
    </row>
    <row r="72" spans="1:16" ht="12.75">
      <c r="A72" s="24" t="s">
        <v>50</v>
      </c>
      <c s="29" t="s">
        <v>112</v>
      </c>
      <c s="29" t="s">
        <v>367</v>
      </c>
      <c s="24" t="s">
        <v>52</v>
      </c>
      <c s="30" t="s">
        <v>368</v>
      </c>
      <c s="31" t="s">
        <v>71</v>
      </c>
      <c s="32">
        <v>2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55</v>
      </c>
      <c r="E73" s="35" t="s">
        <v>52</v>
      </c>
    </row>
    <row r="74" spans="1:5" ht="12.75">
      <c r="A74" s="36" t="s">
        <v>57</v>
      </c>
      <c r="E74" s="37" t="s">
        <v>52</v>
      </c>
    </row>
    <row r="75" spans="1:5" ht="89.25">
      <c r="A75" t="s">
        <v>59</v>
      </c>
      <c r="E75" s="35" t="s">
        <v>369</v>
      </c>
    </row>
    <row r="76" spans="1:16" ht="12.75">
      <c r="A76" s="24" t="s">
        <v>50</v>
      </c>
      <c s="29" t="s">
        <v>116</v>
      </c>
      <c s="29" t="s">
        <v>370</v>
      </c>
      <c s="24" t="s">
        <v>52</v>
      </c>
      <c s="30" t="s">
        <v>371</v>
      </c>
      <c s="31" t="s">
        <v>71</v>
      </c>
      <c s="32">
        <v>128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55</v>
      </c>
      <c r="E77" s="35" t="s">
        <v>52</v>
      </c>
    </row>
    <row r="78" spans="1:5" ht="12.75">
      <c r="A78" s="36" t="s">
        <v>57</v>
      </c>
      <c r="E78" s="37" t="s">
        <v>52</v>
      </c>
    </row>
    <row r="79" spans="1:5" ht="102">
      <c r="A79" t="s">
        <v>59</v>
      </c>
      <c r="E79" s="35" t="s">
        <v>372</v>
      </c>
    </row>
    <row r="80" spans="1:16" ht="12.75">
      <c r="A80" s="24" t="s">
        <v>50</v>
      </c>
      <c s="29" t="s">
        <v>119</v>
      </c>
      <c s="29" t="s">
        <v>373</v>
      </c>
      <c s="24" t="s">
        <v>52</v>
      </c>
      <c s="30" t="s">
        <v>374</v>
      </c>
      <c s="31" t="s">
        <v>71</v>
      </c>
      <c s="32">
        <v>4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12.75">
      <c r="A81" s="34" t="s">
        <v>55</v>
      </c>
      <c r="E81" s="35" t="s">
        <v>52</v>
      </c>
    </row>
    <row r="82" spans="1:5" ht="12.75">
      <c r="A82" s="36" t="s">
        <v>57</v>
      </c>
      <c r="E82" s="37" t="s">
        <v>52</v>
      </c>
    </row>
    <row r="83" spans="1:5" ht="102">
      <c r="A83" t="s">
        <v>59</v>
      </c>
      <c r="E83" s="35" t="s">
        <v>372</v>
      </c>
    </row>
    <row r="84" spans="1:16" ht="12.75">
      <c r="A84" s="24" t="s">
        <v>50</v>
      </c>
      <c s="29" t="s">
        <v>122</v>
      </c>
      <c s="29" t="s">
        <v>375</v>
      </c>
      <c s="24" t="s">
        <v>52</v>
      </c>
      <c s="30" t="s">
        <v>376</v>
      </c>
      <c s="31" t="s">
        <v>71</v>
      </c>
      <c s="32">
        <v>36</v>
      </c>
      <c s="33">
        <v>0</v>
      </c>
      <c s="33">
        <f>ROUND(ROUND(H84,2)*ROUND(G84,3),2)</f>
      </c>
      <c r="O84">
        <f>(I84*21)/100</f>
      </c>
      <c t="s">
        <v>27</v>
      </c>
    </row>
    <row r="85" spans="1:5" ht="12.75">
      <c r="A85" s="34" t="s">
        <v>55</v>
      </c>
      <c r="E85" s="35" t="s">
        <v>52</v>
      </c>
    </row>
    <row r="86" spans="1:5" ht="12.75">
      <c r="A86" s="36" t="s">
        <v>57</v>
      </c>
      <c r="E86" s="37" t="s">
        <v>52</v>
      </c>
    </row>
    <row r="87" spans="1:5" ht="102">
      <c r="A87" t="s">
        <v>59</v>
      </c>
      <c r="E87" s="35" t="s">
        <v>372</v>
      </c>
    </row>
    <row r="88" spans="1:16" ht="12.75">
      <c r="A88" s="24" t="s">
        <v>50</v>
      </c>
      <c s="29" t="s">
        <v>125</v>
      </c>
      <c s="29" t="s">
        <v>377</v>
      </c>
      <c s="24" t="s">
        <v>52</v>
      </c>
      <c s="30" t="s">
        <v>378</v>
      </c>
      <c s="31" t="s">
        <v>71</v>
      </c>
      <c s="32">
        <v>2</v>
      </c>
      <c s="33">
        <v>0</v>
      </c>
      <c s="33">
        <f>ROUND(ROUND(H88,2)*ROUND(G88,3),2)</f>
      </c>
      <c r="O88">
        <f>(I88*21)/100</f>
      </c>
      <c t="s">
        <v>27</v>
      </c>
    </row>
    <row r="89" spans="1:5" ht="12.75">
      <c r="A89" s="34" t="s">
        <v>55</v>
      </c>
      <c r="E89" s="35" t="s">
        <v>52</v>
      </c>
    </row>
    <row r="90" spans="1:5" ht="12.75">
      <c r="A90" s="36" t="s">
        <v>57</v>
      </c>
      <c r="E90" s="37" t="s">
        <v>52</v>
      </c>
    </row>
    <row r="91" spans="1:5" ht="114.75">
      <c r="A91" t="s">
        <v>59</v>
      </c>
      <c r="E91" s="35" t="s">
        <v>379</v>
      </c>
    </row>
    <row r="92" spans="1:16" ht="12.75">
      <c r="A92" s="24" t="s">
        <v>50</v>
      </c>
      <c s="29" t="s">
        <v>128</v>
      </c>
      <c s="29" t="s">
        <v>380</v>
      </c>
      <c s="24" t="s">
        <v>52</v>
      </c>
      <c s="30" t="s">
        <v>381</v>
      </c>
      <c s="31" t="s">
        <v>382</v>
      </c>
      <c s="32">
        <v>976</v>
      </c>
      <c s="33">
        <v>0</v>
      </c>
      <c s="33">
        <f>ROUND(ROUND(H92,2)*ROUND(G92,3),2)</f>
      </c>
      <c r="O92">
        <f>(I92*21)/100</f>
      </c>
      <c t="s">
        <v>27</v>
      </c>
    </row>
    <row r="93" spans="1:5" ht="12.75">
      <c r="A93" s="34" t="s">
        <v>55</v>
      </c>
      <c r="E93" s="35" t="s">
        <v>52</v>
      </c>
    </row>
    <row r="94" spans="1:5" ht="12.75">
      <c r="A94" s="36" t="s">
        <v>57</v>
      </c>
      <c r="E94" s="37" t="s">
        <v>52</v>
      </c>
    </row>
    <row r="95" spans="1:5" ht="102">
      <c r="A95" t="s">
        <v>59</v>
      </c>
      <c r="E95" s="35" t="s">
        <v>383</v>
      </c>
    </row>
    <row r="96" spans="1:16" ht="12.75">
      <c r="A96" s="24" t="s">
        <v>50</v>
      </c>
      <c s="29" t="s">
        <v>132</v>
      </c>
      <c s="29" t="s">
        <v>384</v>
      </c>
      <c s="24" t="s">
        <v>52</v>
      </c>
      <c s="30" t="s">
        <v>385</v>
      </c>
      <c s="31" t="s">
        <v>382</v>
      </c>
      <c s="32">
        <v>558</v>
      </c>
      <c s="33">
        <v>0</v>
      </c>
      <c s="33">
        <f>ROUND(ROUND(H96,2)*ROUND(G96,3),2)</f>
      </c>
      <c r="O96">
        <f>(I96*21)/100</f>
      </c>
      <c t="s">
        <v>27</v>
      </c>
    </row>
    <row r="97" spans="1:5" ht="12.75">
      <c r="A97" s="34" t="s">
        <v>55</v>
      </c>
      <c r="E97" s="35" t="s">
        <v>52</v>
      </c>
    </row>
    <row r="98" spans="1:5" ht="12.75">
      <c r="A98" s="36" t="s">
        <v>57</v>
      </c>
      <c r="E98" s="37" t="s">
        <v>52</v>
      </c>
    </row>
    <row r="99" spans="1:5" ht="102">
      <c r="A99" t="s">
        <v>59</v>
      </c>
      <c r="E99" s="35" t="s">
        <v>383</v>
      </c>
    </row>
    <row r="100" spans="1:16" ht="12.75">
      <c r="A100" s="24" t="s">
        <v>50</v>
      </c>
      <c s="29" t="s">
        <v>138</v>
      </c>
      <c s="29" t="s">
        <v>386</v>
      </c>
      <c s="24" t="s">
        <v>52</v>
      </c>
      <c s="30" t="s">
        <v>387</v>
      </c>
      <c s="31" t="s">
        <v>382</v>
      </c>
      <c s="32">
        <v>1674</v>
      </c>
      <c s="33">
        <v>0</v>
      </c>
      <c s="33">
        <f>ROUND(ROUND(H100,2)*ROUND(G100,3),2)</f>
      </c>
      <c r="O100">
        <f>(I100*21)/100</f>
      </c>
      <c t="s">
        <v>27</v>
      </c>
    </row>
    <row r="101" spans="1:5" ht="12.75">
      <c r="A101" s="34" t="s">
        <v>55</v>
      </c>
      <c r="E101" s="35" t="s">
        <v>52</v>
      </c>
    </row>
    <row r="102" spans="1:5" ht="12.75">
      <c r="A102" s="36" t="s">
        <v>57</v>
      </c>
      <c r="E102" s="37" t="s">
        <v>52</v>
      </c>
    </row>
    <row r="103" spans="1:5" ht="89.25">
      <c r="A103" t="s">
        <v>59</v>
      </c>
      <c r="E103" s="35" t="s">
        <v>388</v>
      </c>
    </row>
    <row r="104" spans="1:16" ht="12.75">
      <c r="A104" s="24" t="s">
        <v>50</v>
      </c>
      <c s="29" t="s">
        <v>142</v>
      </c>
      <c s="29" t="s">
        <v>389</v>
      </c>
      <c s="24" t="s">
        <v>52</v>
      </c>
      <c s="30" t="s">
        <v>390</v>
      </c>
      <c s="31" t="s">
        <v>71</v>
      </c>
      <c s="32">
        <v>3</v>
      </c>
      <c s="33">
        <v>0</v>
      </c>
      <c s="33">
        <f>ROUND(ROUND(H104,2)*ROUND(G104,3),2)</f>
      </c>
      <c r="O104">
        <f>(I104*21)/100</f>
      </c>
      <c t="s">
        <v>27</v>
      </c>
    </row>
    <row r="105" spans="1:5" ht="12.75">
      <c r="A105" s="34" t="s">
        <v>55</v>
      </c>
      <c r="E105" s="35" t="s">
        <v>52</v>
      </c>
    </row>
    <row r="106" spans="1:5" ht="12.75">
      <c r="A106" s="36" t="s">
        <v>57</v>
      </c>
      <c r="E106" s="37" t="s">
        <v>52</v>
      </c>
    </row>
    <row r="107" spans="1:5" ht="89.25">
      <c r="A107" t="s">
        <v>59</v>
      </c>
      <c r="E107" s="35" t="s">
        <v>391</v>
      </c>
    </row>
    <row r="108" spans="1:16" ht="12.75">
      <c r="A108" s="24" t="s">
        <v>50</v>
      </c>
      <c s="29" t="s">
        <v>145</v>
      </c>
      <c s="29" t="s">
        <v>392</v>
      </c>
      <c s="24" t="s">
        <v>52</v>
      </c>
      <c s="30" t="s">
        <v>393</v>
      </c>
      <c s="31" t="s">
        <v>71</v>
      </c>
      <c s="32">
        <v>2</v>
      </c>
      <c s="33">
        <v>0</v>
      </c>
      <c s="33">
        <f>ROUND(ROUND(H108,2)*ROUND(G108,3),2)</f>
      </c>
      <c r="O108">
        <f>(I108*21)/100</f>
      </c>
      <c t="s">
        <v>27</v>
      </c>
    </row>
    <row r="109" spans="1:5" ht="12.75">
      <c r="A109" s="34" t="s">
        <v>55</v>
      </c>
      <c r="E109" s="35" t="s">
        <v>52</v>
      </c>
    </row>
    <row r="110" spans="1:5" ht="12.75">
      <c r="A110" s="36" t="s">
        <v>57</v>
      </c>
      <c r="E110" s="37" t="s">
        <v>52</v>
      </c>
    </row>
    <row r="111" spans="1:5" ht="89.25">
      <c r="A111" t="s">
        <v>59</v>
      </c>
      <c r="E111" s="35" t="s">
        <v>391</v>
      </c>
    </row>
    <row r="112" spans="1:16" ht="12.75">
      <c r="A112" s="24" t="s">
        <v>50</v>
      </c>
      <c s="29" t="s">
        <v>148</v>
      </c>
      <c s="29" t="s">
        <v>394</v>
      </c>
      <c s="24" t="s">
        <v>52</v>
      </c>
      <c s="30" t="s">
        <v>395</v>
      </c>
      <c s="31" t="s">
        <v>71</v>
      </c>
      <c s="32">
        <v>2</v>
      </c>
      <c s="33">
        <v>0</v>
      </c>
      <c s="33">
        <f>ROUND(ROUND(H112,2)*ROUND(G112,3),2)</f>
      </c>
      <c r="O112">
        <f>(I112*21)/100</f>
      </c>
      <c t="s">
        <v>27</v>
      </c>
    </row>
    <row r="113" spans="1:5" ht="12.75">
      <c r="A113" s="34" t="s">
        <v>55</v>
      </c>
      <c r="E113" s="35" t="s">
        <v>52</v>
      </c>
    </row>
    <row r="114" spans="1:5" ht="12.75">
      <c r="A114" s="36" t="s">
        <v>57</v>
      </c>
      <c r="E114" s="37" t="s">
        <v>52</v>
      </c>
    </row>
    <row r="115" spans="1:5" ht="89.25">
      <c r="A115" t="s">
        <v>59</v>
      </c>
      <c r="E115" s="35" t="s">
        <v>391</v>
      </c>
    </row>
    <row r="116" spans="1:16" ht="12.75">
      <c r="A116" s="24" t="s">
        <v>50</v>
      </c>
      <c s="29" t="s">
        <v>152</v>
      </c>
      <c s="29" t="s">
        <v>396</v>
      </c>
      <c s="24" t="s">
        <v>52</v>
      </c>
      <c s="30" t="s">
        <v>397</v>
      </c>
      <c s="31" t="s">
        <v>71</v>
      </c>
      <c s="32">
        <v>2</v>
      </c>
      <c s="33">
        <v>0</v>
      </c>
      <c s="33">
        <f>ROUND(ROUND(H116,2)*ROUND(G116,3),2)</f>
      </c>
      <c r="O116">
        <f>(I116*21)/100</f>
      </c>
      <c t="s">
        <v>27</v>
      </c>
    </row>
    <row r="117" spans="1:5" ht="12.75">
      <c r="A117" s="34" t="s">
        <v>55</v>
      </c>
      <c r="E117" s="35" t="s">
        <v>52</v>
      </c>
    </row>
    <row r="118" spans="1:5" ht="12.75">
      <c r="A118" s="36" t="s">
        <v>57</v>
      </c>
      <c r="E118" s="37" t="s">
        <v>52</v>
      </c>
    </row>
    <row r="119" spans="1:5" ht="114.75">
      <c r="A119" t="s">
        <v>59</v>
      </c>
      <c r="E119" s="35" t="s">
        <v>379</v>
      </c>
    </row>
    <row r="120" spans="1:16" ht="12.75">
      <c r="A120" s="24" t="s">
        <v>50</v>
      </c>
      <c s="29" t="s">
        <v>157</v>
      </c>
      <c s="29" t="s">
        <v>398</v>
      </c>
      <c s="24" t="s">
        <v>52</v>
      </c>
      <c s="30" t="s">
        <v>399</v>
      </c>
      <c s="31" t="s">
        <v>71</v>
      </c>
      <c s="32">
        <v>6</v>
      </c>
      <c s="33">
        <v>0</v>
      </c>
      <c s="33">
        <f>ROUND(ROUND(H120,2)*ROUND(G120,3),2)</f>
      </c>
      <c r="O120">
        <f>(I120*21)/100</f>
      </c>
      <c t="s">
        <v>27</v>
      </c>
    </row>
    <row r="121" spans="1:5" ht="12.75">
      <c r="A121" s="34" t="s">
        <v>55</v>
      </c>
      <c r="E121" s="35" t="s">
        <v>52</v>
      </c>
    </row>
    <row r="122" spans="1:5" ht="12.75">
      <c r="A122" s="36" t="s">
        <v>57</v>
      </c>
      <c r="E122" s="37" t="s">
        <v>52</v>
      </c>
    </row>
    <row r="123" spans="1:5" ht="114.75">
      <c r="A123" t="s">
        <v>59</v>
      </c>
      <c r="E123" s="35" t="s">
        <v>379</v>
      </c>
    </row>
    <row r="124" spans="1:16" ht="12.75">
      <c r="A124" s="24" t="s">
        <v>50</v>
      </c>
      <c s="29" t="s">
        <v>162</v>
      </c>
      <c s="29" t="s">
        <v>400</v>
      </c>
      <c s="24" t="s">
        <v>52</v>
      </c>
      <c s="30" t="s">
        <v>401</v>
      </c>
      <c s="31" t="s">
        <v>71</v>
      </c>
      <c s="32">
        <v>4</v>
      </c>
      <c s="33">
        <v>0</v>
      </c>
      <c s="33">
        <f>ROUND(ROUND(H124,2)*ROUND(G124,3),2)</f>
      </c>
      <c r="O124">
        <f>(I124*21)/100</f>
      </c>
      <c t="s">
        <v>27</v>
      </c>
    </row>
    <row r="125" spans="1:5" ht="12.75">
      <c r="A125" s="34" t="s">
        <v>55</v>
      </c>
      <c r="E125" s="35" t="s">
        <v>52</v>
      </c>
    </row>
    <row r="126" spans="1:5" ht="12.75">
      <c r="A126" s="36" t="s">
        <v>57</v>
      </c>
      <c r="E126" s="37" t="s">
        <v>52</v>
      </c>
    </row>
    <row r="127" spans="1:5" ht="114.75">
      <c r="A127" t="s">
        <v>59</v>
      </c>
      <c r="E127" s="35" t="s">
        <v>379</v>
      </c>
    </row>
    <row r="128" spans="1:16" ht="12.75">
      <c r="A128" s="24" t="s">
        <v>50</v>
      </c>
      <c s="29" t="s">
        <v>166</v>
      </c>
      <c s="29" t="s">
        <v>402</v>
      </c>
      <c s="24" t="s">
        <v>52</v>
      </c>
      <c s="30" t="s">
        <v>403</v>
      </c>
      <c s="31" t="s">
        <v>71</v>
      </c>
      <c s="32">
        <v>4</v>
      </c>
      <c s="33">
        <v>0</v>
      </c>
      <c s="33">
        <f>ROUND(ROUND(H128,2)*ROUND(G128,3),2)</f>
      </c>
      <c r="O128">
        <f>(I128*21)/100</f>
      </c>
      <c t="s">
        <v>27</v>
      </c>
    </row>
    <row r="129" spans="1:5" ht="12.75">
      <c r="A129" s="34" t="s">
        <v>55</v>
      </c>
      <c r="E129" s="35" t="s">
        <v>52</v>
      </c>
    </row>
    <row r="130" spans="1:5" ht="12.75">
      <c r="A130" s="36" t="s">
        <v>57</v>
      </c>
      <c r="E130" s="37" t="s">
        <v>52</v>
      </c>
    </row>
    <row r="131" spans="1:5" ht="114.75">
      <c r="A131" t="s">
        <v>59</v>
      </c>
      <c r="E131" s="35" t="s">
        <v>379</v>
      </c>
    </row>
    <row r="132" spans="1:16" ht="12.75">
      <c r="A132" s="24" t="s">
        <v>50</v>
      </c>
      <c s="29" t="s">
        <v>170</v>
      </c>
      <c s="29" t="s">
        <v>404</v>
      </c>
      <c s="24" t="s">
        <v>52</v>
      </c>
      <c s="30" t="s">
        <v>405</v>
      </c>
      <c s="31" t="s">
        <v>71</v>
      </c>
      <c s="32">
        <v>6</v>
      </c>
      <c s="33">
        <v>0</v>
      </c>
      <c s="33">
        <f>ROUND(ROUND(H132,2)*ROUND(G132,3),2)</f>
      </c>
      <c r="O132">
        <f>(I132*21)/100</f>
      </c>
      <c t="s">
        <v>27</v>
      </c>
    </row>
    <row r="133" spans="1:5" ht="12.75">
      <c r="A133" s="34" t="s">
        <v>55</v>
      </c>
      <c r="E133" s="35" t="s">
        <v>52</v>
      </c>
    </row>
    <row r="134" spans="1:5" ht="12.75">
      <c r="A134" s="36" t="s">
        <v>57</v>
      </c>
      <c r="E134" s="37" t="s">
        <v>52</v>
      </c>
    </row>
    <row r="135" spans="1:5" ht="114.75">
      <c r="A135" t="s">
        <v>59</v>
      </c>
      <c r="E135" s="35" t="s">
        <v>379</v>
      </c>
    </row>
    <row r="136" spans="1:16" ht="12.75">
      <c r="A136" s="24" t="s">
        <v>50</v>
      </c>
      <c s="29" t="s">
        <v>173</v>
      </c>
      <c s="29" t="s">
        <v>406</v>
      </c>
      <c s="24" t="s">
        <v>52</v>
      </c>
      <c s="30" t="s">
        <v>407</v>
      </c>
      <c s="31" t="s">
        <v>382</v>
      </c>
      <c s="32">
        <v>260</v>
      </c>
      <c s="33">
        <v>0</v>
      </c>
      <c s="33">
        <f>ROUND(ROUND(H136,2)*ROUND(G136,3),2)</f>
      </c>
      <c r="O136">
        <f>(I136*21)/100</f>
      </c>
      <c t="s">
        <v>27</v>
      </c>
    </row>
    <row r="137" spans="1:5" ht="12.75">
      <c r="A137" s="34" t="s">
        <v>55</v>
      </c>
      <c r="E137" s="35" t="s">
        <v>52</v>
      </c>
    </row>
    <row r="138" spans="1:5" ht="12.75">
      <c r="A138" s="36" t="s">
        <v>57</v>
      </c>
      <c r="E138" s="37" t="s">
        <v>52</v>
      </c>
    </row>
    <row r="139" spans="1:5" ht="114.75">
      <c r="A139" t="s">
        <v>59</v>
      </c>
      <c r="E139" s="35" t="s">
        <v>408</v>
      </c>
    </row>
    <row r="140" spans="1:16" ht="12.75">
      <c r="A140" s="24" t="s">
        <v>50</v>
      </c>
      <c s="29" t="s">
        <v>176</v>
      </c>
      <c s="29" t="s">
        <v>409</v>
      </c>
      <c s="24" t="s">
        <v>52</v>
      </c>
      <c s="30" t="s">
        <v>410</v>
      </c>
      <c s="31" t="s">
        <v>71</v>
      </c>
      <c s="32">
        <v>14</v>
      </c>
      <c s="33">
        <v>0</v>
      </c>
      <c s="33">
        <f>ROUND(ROUND(H140,2)*ROUND(G140,3),2)</f>
      </c>
      <c r="O140">
        <f>(I140*21)/100</f>
      </c>
      <c t="s">
        <v>27</v>
      </c>
    </row>
    <row r="141" spans="1:5" ht="12.75">
      <c r="A141" s="34" t="s">
        <v>55</v>
      </c>
      <c r="E141" s="35" t="s">
        <v>52</v>
      </c>
    </row>
    <row r="142" spans="1:5" ht="12.75">
      <c r="A142" s="36" t="s">
        <v>57</v>
      </c>
      <c r="E142" s="37" t="s">
        <v>52</v>
      </c>
    </row>
    <row r="143" spans="1:5" ht="114.75">
      <c r="A143" t="s">
        <v>59</v>
      </c>
      <c r="E143" s="35" t="s">
        <v>379</v>
      </c>
    </row>
    <row r="144" spans="1:16" ht="12.75">
      <c r="A144" s="24" t="s">
        <v>50</v>
      </c>
      <c s="29" t="s">
        <v>180</v>
      </c>
      <c s="29" t="s">
        <v>411</v>
      </c>
      <c s="24" t="s">
        <v>52</v>
      </c>
      <c s="30" t="s">
        <v>412</v>
      </c>
      <c s="31" t="s">
        <v>71</v>
      </c>
      <c s="32">
        <v>14</v>
      </c>
      <c s="33">
        <v>0</v>
      </c>
      <c s="33">
        <f>ROUND(ROUND(H144,2)*ROUND(G144,3),2)</f>
      </c>
      <c r="O144">
        <f>(I144*21)/100</f>
      </c>
      <c t="s">
        <v>27</v>
      </c>
    </row>
    <row r="145" spans="1:5" ht="12.75">
      <c r="A145" s="34" t="s">
        <v>55</v>
      </c>
      <c r="E145" s="35" t="s">
        <v>52</v>
      </c>
    </row>
    <row r="146" spans="1:5" ht="12.75">
      <c r="A146" s="36" t="s">
        <v>57</v>
      </c>
      <c r="E146" s="37" t="s">
        <v>52</v>
      </c>
    </row>
    <row r="147" spans="1:5" ht="114.75">
      <c r="A147" t="s">
        <v>59</v>
      </c>
      <c r="E147" s="35" t="s">
        <v>379</v>
      </c>
    </row>
    <row r="148" spans="1:16" ht="12.75">
      <c r="A148" s="24" t="s">
        <v>50</v>
      </c>
      <c s="29" t="s">
        <v>184</v>
      </c>
      <c s="29" t="s">
        <v>413</v>
      </c>
      <c s="24" t="s">
        <v>52</v>
      </c>
      <c s="30" t="s">
        <v>414</v>
      </c>
      <c s="31" t="s">
        <v>71</v>
      </c>
      <c s="32">
        <v>6</v>
      </c>
      <c s="33">
        <v>0</v>
      </c>
      <c s="33">
        <f>ROUND(ROUND(H148,2)*ROUND(G148,3),2)</f>
      </c>
      <c r="O148">
        <f>(I148*21)/100</f>
      </c>
      <c t="s">
        <v>27</v>
      </c>
    </row>
    <row r="149" spans="1:5" ht="12.75">
      <c r="A149" s="34" t="s">
        <v>55</v>
      </c>
      <c r="E149" s="35" t="s">
        <v>52</v>
      </c>
    </row>
    <row r="150" spans="1:5" ht="12.75">
      <c r="A150" s="36" t="s">
        <v>57</v>
      </c>
      <c r="E150" s="37" t="s">
        <v>52</v>
      </c>
    </row>
    <row r="151" spans="1:5" ht="114.75">
      <c r="A151" t="s">
        <v>59</v>
      </c>
      <c r="E151" s="35" t="s">
        <v>379</v>
      </c>
    </row>
    <row r="152" spans="1:16" ht="12.75">
      <c r="A152" s="24" t="s">
        <v>50</v>
      </c>
      <c s="29" t="s">
        <v>188</v>
      </c>
      <c s="29" t="s">
        <v>415</v>
      </c>
      <c s="24" t="s">
        <v>52</v>
      </c>
      <c s="30" t="s">
        <v>416</v>
      </c>
      <c s="31" t="s">
        <v>71</v>
      </c>
      <c s="32">
        <v>2</v>
      </c>
      <c s="33">
        <v>0</v>
      </c>
      <c s="33">
        <f>ROUND(ROUND(H152,2)*ROUND(G152,3),2)</f>
      </c>
      <c r="O152">
        <f>(I152*21)/100</f>
      </c>
      <c t="s">
        <v>27</v>
      </c>
    </row>
    <row r="153" spans="1:5" ht="12.75">
      <c r="A153" s="34" t="s">
        <v>55</v>
      </c>
      <c r="E153" s="35" t="s">
        <v>52</v>
      </c>
    </row>
    <row r="154" spans="1:5" ht="12.75">
      <c r="A154" s="36" t="s">
        <v>57</v>
      </c>
      <c r="E154" s="37" t="s">
        <v>52</v>
      </c>
    </row>
    <row r="155" spans="1:5" ht="114.75">
      <c r="A155" t="s">
        <v>59</v>
      </c>
      <c r="E155" s="35" t="s">
        <v>379</v>
      </c>
    </row>
    <row r="156" spans="1:16" ht="12.75">
      <c r="A156" s="24" t="s">
        <v>50</v>
      </c>
      <c s="29" t="s">
        <v>191</v>
      </c>
      <c s="29" t="s">
        <v>417</v>
      </c>
      <c s="24" t="s">
        <v>52</v>
      </c>
      <c s="30" t="s">
        <v>418</v>
      </c>
      <c s="31" t="s">
        <v>71</v>
      </c>
      <c s="32">
        <v>1</v>
      </c>
      <c s="33">
        <v>0</v>
      </c>
      <c s="33">
        <f>ROUND(ROUND(H156,2)*ROUND(G156,3),2)</f>
      </c>
      <c r="O156">
        <f>(I156*21)/100</f>
      </c>
      <c t="s">
        <v>27</v>
      </c>
    </row>
    <row r="157" spans="1:5" ht="12.75">
      <c r="A157" s="34" t="s">
        <v>55</v>
      </c>
      <c r="E157" s="35" t="s">
        <v>52</v>
      </c>
    </row>
    <row r="158" spans="1:5" ht="12.75">
      <c r="A158" s="36" t="s">
        <v>57</v>
      </c>
      <c r="E158" s="37" t="s">
        <v>52</v>
      </c>
    </row>
    <row r="159" spans="1:5" ht="114.75">
      <c r="A159" t="s">
        <v>59</v>
      </c>
      <c r="E159" s="35" t="s">
        <v>379</v>
      </c>
    </row>
    <row r="160" spans="1:16" ht="25.5">
      <c r="A160" s="24" t="s">
        <v>50</v>
      </c>
      <c s="29" t="s">
        <v>195</v>
      </c>
      <c s="29" t="s">
        <v>419</v>
      </c>
      <c s="24" t="s">
        <v>52</v>
      </c>
      <c s="30" t="s">
        <v>420</v>
      </c>
      <c s="31" t="s">
        <v>71</v>
      </c>
      <c s="32">
        <v>4</v>
      </c>
      <c s="33">
        <v>0</v>
      </c>
      <c s="33">
        <f>ROUND(ROUND(H160,2)*ROUND(G160,3),2)</f>
      </c>
      <c r="O160">
        <f>(I160*21)/100</f>
      </c>
      <c t="s">
        <v>27</v>
      </c>
    </row>
    <row r="161" spans="1:5" ht="12.75">
      <c r="A161" s="34" t="s">
        <v>55</v>
      </c>
      <c r="E161" s="35" t="s">
        <v>52</v>
      </c>
    </row>
    <row r="162" spans="1:5" ht="12.75">
      <c r="A162" s="36" t="s">
        <v>57</v>
      </c>
      <c r="E162" s="37" t="s">
        <v>52</v>
      </c>
    </row>
    <row r="163" spans="1:5" ht="114.75">
      <c r="A163" t="s">
        <v>59</v>
      </c>
      <c r="E163" s="35" t="s">
        <v>379</v>
      </c>
    </row>
    <row r="164" spans="1:16" ht="12.75">
      <c r="A164" s="24" t="s">
        <v>50</v>
      </c>
      <c s="29" t="s">
        <v>200</v>
      </c>
      <c s="29" t="s">
        <v>421</v>
      </c>
      <c s="24" t="s">
        <v>52</v>
      </c>
      <c s="30" t="s">
        <v>422</v>
      </c>
      <c s="31" t="s">
        <v>71</v>
      </c>
      <c s="32">
        <v>4</v>
      </c>
      <c s="33">
        <v>0</v>
      </c>
      <c s="33">
        <f>ROUND(ROUND(H164,2)*ROUND(G164,3),2)</f>
      </c>
      <c r="O164">
        <f>(I164*21)/100</f>
      </c>
      <c t="s">
        <v>27</v>
      </c>
    </row>
    <row r="165" spans="1:5" ht="12.75">
      <c r="A165" s="34" t="s">
        <v>55</v>
      </c>
      <c r="E165" s="35" t="s">
        <v>52</v>
      </c>
    </row>
    <row r="166" spans="1:5" ht="12.75">
      <c r="A166" s="36" t="s">
        <v>57</v>
      </c>
      <c r="E166" s="37" t="s">
        <v>52</v>
      </c>
    </row>
    <row r="167" spans="1:5" ht="114.75">
      <c r="A167" t="s">
        <v>59</v>
      </c>
      <c r="E167" s="35" t="s">
        <v>379</v>
      </c>
    </row>
    <row r="168" spans="1:16" ht="12.75">
      <c r="A168" s="24" t="s">
        <v>50</v>
      </c>
      <c s="29" t="s">
        <v>204</v>
      </c>
      <c s="29" t="s">
        <v>423</v>
      </c>
      <c s="24" t="s">
        <v>52</v>
      </c>
      <c s="30" t="s">
        <v>424</v>
      </c>
      <c s="31" t="s">
        <v>71</v>
      </c>
      <c s="32">
        <v>4</v>
      </c>
      <c s="33">
        <v>0</v>
      </c>
      <c s="33">
        <f>ROUND(ROUND(H168,2)*ROUND(G168,3),2)</f>
      </c>
      <c r="O168">
        <f>(I168*21)/100</f>
      </c>
      <c t="s">
        <v>27</v>
      </c>
    </row>
    <row r="169" spans="1:5" ht="12.75">
      <c r="A169" s="34" t="s">
        <v>55</v>
      </c>
      <c r="E169" s="35" t="s">
        <v>52</v>
      </c>
    </row>
    <row r="170" spans="1:5" ht="12.75">
      <c r="A170" s="36" t="s">
        <v>57</v>
      </c>
      <c r="E170" s="37" t="s">
        <v>52</v>
      </c>
    </row>
    <row r="171" spans="1:5" ht="114.75">
      <c r="A171" t="s">
        <v>59</v>
      </c>
      <c r="E171" s="35" t="s">
        <v>379</v>
      </c>
    </row>
    <row r="172" spans="1:16" ht="12.75">
      <c r="A172" s="24" t="s">
        <v>50</v>
      </c>
      <c s="29" t="s">
        <v>207</v>
      </c>
      <c s="29" t="s">
        <v>425</v>
      </c>
      <c s="24" t="s">
        <v>52</v>
      </c>
      <c s="30" t="s">
        <v>426</v>
      </c>
      <c s="31" t="s">
        <v>71</v>
      </c>
      <c s="32">
        <v>8</v>
      </c>
      <c s="33">
        <v>0</v>
      </c>
      <c s="33">
        <f>ROUND(ROUND(H172,2)*ROUND(G172,3),2)</f>
      </c>
      <c r="O172">
        <f>(I172*21)/100</f>
      </c>
      <c t="s">
        <v>27</v>
      </c>
    </row>
    <row r="173" spans="1:5" ht="12.75">
      <c r="A173" s="34" t="s">
        <v>55</v>
      </c>
      <c r="E173" s="35" t="s">
        <v>52</v>
      </c>
    </row>
    <row r="174" spans="1:5" ht="12.75">
      <c r="A174" s="36" t="s">
        <v>57</v>
      </c>
      <c r="E174" s="37" t="s">
        <v>52</v>
      </c>
    </row>
    <row r="175" spans="1:5" ht="114.75">
      <c r="A175" t="s">
        <v>59</v>
      </c>
      <c r="E175" s="35" t="s">
        <v>379</v>
      </c>
    </row>
    <row r="176" spans="1:16" ht="12.75">
      <c r="A176" s="24" t="s">
        <v>50</v>
      </c>
      <c s="29" t="s">
        <v>211</v>
      </c>
      <c s="29" t="s">
        <v>427</v>
      </c>
      <c s="24" t="s">
        <v>52</v>
      </c>
      <c s="30" t="s">
        <v>428</v>
      </c>
      <c s="31" t="s">
        <v>71</v>
      </c>
      <c s="32">
        <v>16</v>
      </c>
      <c s="33">
        <v>0</v>
      </c>
      <c s="33">
        <f>ROUND(ROUND(H176,2)*ROUND(G176,3),2)</f>
      </c>
      <c r="O176">
        <f>(I176*21)/100</f>
      </c>
      <c t="s">
        <v>27</v>
      </c>
    </row>
    <row r="177" spans="1:5" ht="12.75">
      <c r="A177" s="34" t="s">
        <v>55</v>
      </c>
      <c r="E177" s="35" t="s">
        <v>52</v>
      </c>
    </row>
    <row r="178" spans="1:5" ht="12.75">
      <c r="A178" s="36" t="s">
        <v>57</v>
      </c>
      <c r="E178" s="37" t="s">
        <v>52</v>
      </c>
    </row>
    <row r="179" spans="1:5" ht="114.75">
      <c r="A179" t="s">
        <v>59</v>
      </c>
      <c r="E179" s="35" t="s">
        <v>379</v>
      </c>
    </row>
    <row r="180" spans="1:16" ht="12.75">
      <c r="A180" s="24" t="s">
        <v>50</v>
      </c>
      <c s="29" t="s">
        <v>215</v>
      </c>
      <c s="29" t="s">
        <v>429</v>
      </c>
      <c s="24" t="s">
        <v>52</v>
      </c>
      <c s="30" t="s">
        <v>430</v>
      </c>
      <c s="31" t="s">
        <v>71</v>
      </c>
      <c s="32">
        <v>2</v>
      </c>
      <c s="33">
        <v>0</v>
      </c>
      <c s="33">
        <f>ROUND(ROUND(H180,2)*ROUND(G180,3),2)</f>
      </c>
      <c r="O180">
        <f>(I180*21)/100</f>
      </c>
      <c t="s">
        <v>27</v>
      </c>
    </row>
    <row r="181" spans="1:5" ht="12.75">
      <c r="A181" s="34" t="s">
        <v>55</v>
      </c>
      <c r="E181" s="35" t="s">
        <v>52</v>
      </c>
    </row>
    <row r="182" spans="1:5" ht="12.75">
      <c r="A182" s="36" t="s">
        <v>57</v>
      </c>
      <c r="E182" s="37" t="s">
        <v>52</v>
      </c>
    </row>
    <row r="183" spans="1:5" ht="114.75">
      <c r="A183" t="s">
        <v>59</v>
      </c>
      <c r="E183" s="35" t="s">
        <v>379</v>
      </c>
    </row>
    <row r="184" spans="1:16" ht="25.5">
      <c r="A184" s="24" t="s">
        <v>50</v>
      </c>
      <c s="29" t="s">
        <v>219</v>
      </c>
      <c s="29" t="s">
        <v>431</v>
      </c>
      <c s="24" t="s">
        <v>52</v>
      </c>
      <c s="30" t="s">
        <v>432</v>
      </c>
      <c s="31" t="s">
        <v>71</v>
      </c>
      <c s="32">
        <v>2</v>
      </c>
      <c s="33">
        <v>0</v>
      </c>
      <c s="33">
        <f>ROUND(ROUND(H184,2)*ROUND(G184,3),2)</f>
      </c>
      <c r="O184">
        <f>(I184*21)/100</f>
      </c>
      <c t="s">
        <v>27</v>
      </c>
    </row>
    <row r="185" spans="1:5" ht="12.75">
      <c r="A185" s="34" t="s">
        <v>55</v>
      </c>
      <c r="E185" s="35" t="s">
        <v>52</v>
      </c>
    </row>
    <row r="186" spans="1:5" ht="12.75">
      <c r="A186" s="36" t="s">
        <v>57</v>
      </c>
      <c r="E186" s="37" t="s">
        <v>52</v>
      </c>
    </row>
    <row r="187" spans="1:5" ht="102">
      <c r="A187" t="s">
        <v>59</v>
      </c>
      <c r="E187" s="35" t="s">
        <v>433</v>
      </c>
    </row>
    <row r="188" spans="1:16" ht="12.75">
      <c r="A188" s="24" t="s">
        <v>50</v>
      </c>
      <c s="29" t="s">
        <v>222</v>
      </c>
      <c s="29" t="s">
        <v>434</v>
      </c>
      <c s="24" t="s">
        <v>52</v>
      </c>
      <c s="30" t="s">
        <v>435</v>
      </c>
      <c s="31" t="s">
        <v>71</v>
      </c>
      <c s="32">
        <v>8</v>
      </c>
      <c s="33">
        <v>0</v>
      </c>
      <c s="33">
        <f>ROUND(ROUND(H188,2)*ROUND(G188,3),2)</f>
      </c>
      <c r="O188">
        <f>(I188*21)/100</f>
      </c>
      <c t="s">
        <v>27</v>
      </c>
    </row>
    <row r="189" spans="1:5" ht="12.75">
      <c r="A189" s="34" t="s">
        <v>55</v>
      </c>
      <c r="E189" s="35" t="s">
        <v>52</v>
      </c>
    </row>
    <row r="190" spans="1:5" ht="12.75">
      <c r="A190" s="36" t="s">
        <v>57</v>
      </c>
      <c r="E190" s="37" t="s">
        <v>52</v>
      </c>
    </row>
    <row r="191" spans="1:5" ht="114.75">
      <c r="A191" t="s">
        <v>59</v>
      </c>
      <c r="E191" s="35" t="s">
        <v>379</v>
      </c>
    </row>
    <row r="192" spans="1:16" ht="12.75">
      <c r="A192" s="24" t="s">
        <v>50</v>
      </c>
      <c s="29" t="s">
        <v>226</v>
      </c>
      <c s="29" t="s">
        <v>436</v>
      </c>
      <c s="24" t="s">
        <v>52</v>
      </c>
      <c s="30" t="s">
        <v>437</v>
      </c>
      <c s="31" t="s">
        <v>71</v>
      </c>
      <c s="32">
        <v>5</v>
      </c>
      <c s="33">
        <v>0</v>
      </c>
      <c s="33">
        <f>ROUND(ROUND(H192,2)*ROUND(G192,3),2)</f>
      </c>
      <c r="O192">
        <f>(I192*21)/100</f>
      </c>
      <c t="s">
        <v>27</v>
      </c>
    </row>
    <row r="193" spans="1:5" ht="12.75">
      <c r="A193" s="34" t="s">
        <v>55</v>
      </c>
      <c r="E193" s="35" t="s">
        <v>52</v>
      </c>
    </row>
    <row r="194" spans="1:5" ht="12.75">
      <c r="A194" s="36" t="s">
        <v>57</v>
      </c>
      <c r="E194" s="37" t="s">
        <v>52</v>
      </c>
    </row>
    <row r="195" spans="1:5" ht="114.75">
      <c r="A195" t="s">
        <v>59</v>
      </c>
      <c r="E195" s="35" t="s">
        <v>379</v>
      </c>
    </row>
    <row r="196" spans="1:16" ht="12.75">
      <c r="A196" s="24" t="s">
        <v>50</v>
      </c>
      <c s="29" t="s">
        <v>231</v>
      </c>
      <c s="29" t="s">
        <v>438</v>
      </c>
      <c s="24" t="s">
        <v>52</v>
      </c>
      <c s="30" t="s">
        <v>439</v>
      </c>
      <c s="31" t="s">
        <v>71</v>
      </c>
      <c s="32">
        <v>5</v>
      </c>
      <c s="33">
        <v>0</v>
      </c>
      <c s="33">
        <f>ROUND(ROUND(H196,2)*ROUND(G196,3),2)</f>
      </c>
      <c r="O196">
        <f>(I196*21)/100</f>
      </c>
      <c t="s">
        <v>27</v>
      </c>
    </row>
    <row r="197" spans="1:5" ht="12.75">
      <c r="A197" s="34" t="s">
        <v>55</v>
      </c>
      <c r="E197" s="35" t="s">
        <v>52</v>
      </c>
    </row>
    <row r="198" spans="1:5" ht="12.75">
      <c r="A198" s="36" t="s">
        <v>57</v>
      </c>
      <c r="E198" s="37" t="s">
        <v>52</v>
      </c>
    </row>
    <row r="199" spans="1:5" ht="114.75">
      <c r="A199" t="s">
        <v>59</v>
      </c>
      <c r="E199" s="35" t="s">
        <v>379</v>
      </c>
    </row>
    <row r="200" spans="1:16" ht="12.75">
      <c r="A200" s="24" t="s">
        <v>50</v>
      </c>
      <c s="29" t="s">
        <v>235</v>
      </c>
      <c s="29" t="s">
        <v>440</v>
      </c>
      <c s="24" t="s">
        <v>52</v>
      </c>
      <c s="30" t="s">
        <v>441</v>
      </c>
      <c s="31" t="s">
        <v>71</v>
      </c>
      <c s="32">
        <v>8</v>
      </c>
      <c s="33">
        <v>0</v>
      </c>
      <c s="33">
        <f>ROUND(ROUND(H200,2)*ROUND(G200,3),2)</f>
      </c>
      <c r="O200">
        <f>(I200*21)/100</f>
      </c>
      <c t="s">
        <v>27</v>
      </c>
    </row>
    <row r="201" spans="1:5" ht="12.75">
      <c r="A201" s="34" t="s">
        <v>55</v>
      </c>
      <c r="E201" s="35" t="s">
        <v>52</v>
      </c>
    </row>
    <row r="202" spans="1:5" ht="12.75">
      <c r="A202" s="36" t="s">
        <v>57</v>
      </c>
      <c r="E202" s="37" t="s">
        <v>52</v>
      </c>
    </row>
    <row r="203" spans="1:5" ht="114.75">
      <c r="A203" t="s">
        <v>59</v>
      </c>
      <c r="E203" s="35" t="s">
        <v>379</v>
      </c>
    </row>
    <row r="204" spans="1:16" ht="12.75">
      <c r="A204" s="24" t="s">
        <v>50</v>
      </c>
      <c s="29" t="s">
        <v>239</v>
      </c>
      <c s="29" t="s">
        <v>442</v>
      </c>
      <c s="24" t="s">
        <v>52</v>
      </c>
      <c s="30" t="s">
        <v>443</v>
      </c>
      <c s="31" t="s">
        <v>71</v>
      </c>
      <c s="32">
        <v>10</v>
      </c>
      <c s="33">
        <v>0</v>
      </c>
      <c s="33">
        <f>ROUND(ROUND(H204,2)*ROUND(G204,3),2)</f>
      </c>
      <c r="O204">
        <f>(I204*21)/100</f>
      </c>
      <c t="s">
        <v>27</v>
      </c>
    </row>
    <row r="205" spans="1:5" ht="12.75">
      <c r="A205" s="34" t="s">
        <v>55</v>
      </c>
      <c r="E205" s="35" t="s">
        <v>52</v>
      </c>
    </row>
    <row r="206" spans="1:5" ht="12.75">
      <c r="A206" s="36" t="s">
        <v>57</v>
      </c>
      <c r="E206" s="37" t="s">
        <v>52</v>
      </c>
    </row>
    <row r="207" spans="1:5" ht="114.75">
      <c r="A207" t="s">
        <v>59</v>
      </c>
      <c r="E207" s="35" t="s">
        <v>379</v>
      </c>
    </row>
    <row r="208" spans="1:16" ht="12.75">
      <c r="A208" s="24" t="s">
        <v>50</v>
      </c>
      <c s="29" t="s">
        <v>243</v>
      </c>
      <c s="29" t="s">
        <v>444</v>
      </c>
      <c s="24" t="s">
        <v>52</v>
      </c>
      <c s="30" t="s">
        <v>445</v>
      </c>
      <c s="31" t="s">
        <v>71</v>
      </c>
      <c s="32">
        <v>24</v>
      </c>
      <c s="33">
        <v>0</v>
      </c>
      <c s="33">
        <f>ROUND(ROUND(H208,2)*ROUND(G208,3),2)</f>
      </c>
      <c r="O208">
        <f>(I208*21)/100</f>
      </c>
      <c t="s">
        <v>27</v>
      </c>
    </row>
    <row r="209" spans="1:5" ht="12.75">
      <c r="A209" s="34" t="s">
        <v>55</v>
      </c>
      <c r="E209" s="35" t="s">
        <v>52</v>
      </c>
    </row>
    <row r="210" spans="1:5" ht="12.75">
      <c r="A210" s="36" t="s">
        <v>57</v>
      </c>
      <c r="E210" s="37" t="s">
        <v>52</v>
      </c>
    </row>
    <row r="211" spans="1:5" ht="114.75">
      <c r="A211" t="s">
        <v>59</v>
      </c>
      <c r="E211" s="35" t="s">
        <v>379</v>
      </c>
    </row>
    <row r="212" spans="1:16" ht="25.5">
      <c r="A212" s="24" t="s">
        <v>50</v>
      </c>
      <c s="29" t="s">
        <v>247</v>
      </c>
      <c s="29" t="s">
        <v>446</v>
      </c>
      <c s="24" t="s">
        <v>52</v>
      </c>
      <c s="30" t="s">
        <v>447</v>
      </c>
      <c s="31" t="s">
        <v>71</v>
      </c>
      <c s="32">
        <v>30</v>
      </c>
      <c s="33">
        <v>0</v>
      </c>
      <c s="33">
        <f>ROUND(ROUND(H212,2)*ROUND(G212,3),2)</f>
      </c>
      <c r="O212">
        <f>(I212*21)/100</f>
      </c>
      <c t="s">
        <v>27</v>
      </c>
    </row>
    <row r="213" spans="1:5" ht="12.75">
      <c r="A213" s="34" t="s">
        <v>55</v>
      </c>
      <c r="E213" s="35" t="s">
        <v>52</v>
      </c>
    </row>
    <row r="214" spans="1:5" ht="12.75">
      <c r="A214" s="36" t="s">
        <v>57</v>
      </c>
      <c r="E214" s="37" t="s">
        <v>52</v>
      </c>
    </row>
    <row r="215" spans="1:5" ht="76.5">
      <c r="A215" t="s">
        <v>59</v>
      </c>
      <c r="E215" s="35" t="s">
        <v>448</v>
      </c>
    </row>
    <row r="216" spans="1:16" ht="25.5">
      <c r="A216" s="24" t="s">
        <v>50</v>
      </c>
      <c s="29" t="s">
        <v>251</v>
      </c>
      <c s="29" t="s">
        <v>449</v>
      </c>
      <c s="24" t="s">
        <v>52</v>
      </c>
      <c s="30" t="s">
        <v>450</v>
      </c>
      <c s="31" t="s">
        <v>71</v>
      </c>
      <c s="32">
        <v>26</v>
      </c>
      <c s="33">
        <v>0</v>
      </c>
      <c s="33">
        <f>ROUND(ROUND(H216,2)*ROUND(G216,3),2)</f>
      </c>
      <c r="O216">
        <f>(I216*21)/100</f>
      </c>
      <c t="s">
        <v>27</v>
      </c>
    </row>
    <row r="217" spans="1:5" ht="12.75">
      <c r="A217" s="34" t="s">
        <v>55</v>
      </c>
      <c r="E217" s="35" t="s">
        <v>52</v>
      </c>
    </row>
    <row r="218" spans="1:5" ht="12.75">
      <c r="A218" s="36" t="s">
        <v>57</v>
      </c>
      <c r="E218" s="37" t="s">
        <v>52</v>
      </c>
    </row>
    <row r="219" spans="1:5" ht="76.5">
      <c r="A219" t="s">
        <v>59</v>
      </c>
      <c r="E219" s="35" t="s">
        <v>451</v>
      </c>
    </row>
    <row r="220" spans="1:16" ht="12.75">
      <c r="A220" s="24" t="s">
        <v>50</v>
      </c>
      <c s="29" t="s">
        <v>255</v>
      </c>
      <c s="29" t="s">
        <v>452</v>
      </c>
      <c s="24" t="s">
        <v>52</v>
      </c>
      <c s="30" t="s">
        <v>453</v>
      </c>
      <c s="31" t="s">
        <v>229</v>
      </c>
      <c s="32">
        <v>159</v>
      </c>
      <c s="33">
        <v>0</v>
      </c>
      <c s="33">
        <f>ROUND(ROUND(H220,2)*ROUND(G220,3),2)</f>
      </c>
      <c r="O220">
        <f>(I220*21)/100</f>
      </c>
      <c t="s">
        <v>27</v>
      </c>
    </row>
    <row r="221" spans="1:5" ht="12.75">
      <c r="A221" s="34" t="s">
        <v>55</v>
      </c>
      <c r="E221" s="35" t="s">
        <v>52</v>
      </c>
    </row>
    <row r="222" spans="1:5" ht="12.75">
      <c r="A222" s="36" t="s">
        <v>57</v>
      </c>
      <c r="E222" s="37" t="s">
        <v>52</v>
      </c>
    </row>
    <row r="223" spans="1:5" ht="89.25">
      <c r="A223" t="s">
        <v>59</v>
      </c>
      <c r="E223" s="35" t="s">
        <v>454</v>
      </c>
    </row>
    <row r="224" spans="1:16" ht="12.75">
      <c r="A224" s="24" t="s">
        <v>50</v>
      </c>
      <c s="29" t="s">
        <v>455</v>
      </c>
      <c s="29" t="s">
        <v>456</v>
      </c>
      <c s="24" t="s">
        <v>52</v>
      </c>
      <c s="30" t="s">
        <v>457</v>
      </c>
      <c s="31" t="s">
        <v>71</v>
      </c>
      <c s="32">
        <v>6</v>
      </c>
      <c s="33">
        <v>0</v>
      </c>
      <c s="33">
        <f>ROUND(ROUND(H224,2)*ROUND(G224,3),2)</f>
      </c>
      <c r="O224">
        <f>(I224*21)/100</f>
      </c>
      <c t="s">
        <v>27</v>
      </c>
    </row>
    <row r="225" spans="1:5" ht="12.75">
      <c r="A225" s="34" t="s">
        <v>55</v>
      </c>
      <c r="E225" s="35" t="s">
        <v>52</v>
      </c>
    </row>
    <row r="226" spans="1:5" ht="12.75">
      <c r="A226" s="36" t="s">
        <v>57</v>
      </c>
      <c r="E226" s="37" t="s">
        <v>52</v>
      </c>
    </row>
    <row r="227" spans="1:5" ht="153">
      <c r="A227" t="s">
        <v>59</v>
      </c>
      <c r="E227" s="35" t="s">
        <v>458</v>
      </c>
    </row>
    <row r="228" spans="1:18" ht="12.75" customHeight="1">
      <c r="A228" s="6" t="s">
        <v>47</v>
      </c>
      <c s="6"/>
      <c s="39" t="s">
        <v>459</v>
      </c>
      <c s="6"/>
      <c s="27" t="s">
        <v>460</v>
      </c>
      <c s="6"/>
      <c s="6"/>
      <c s="6"/>
      <c s="40">
        <f>0+Q228</f>
      </c>
      <c r="O228">
        <f>0+R228</f>
      </c>
      <c r="Q228">
        <f>0+I229+I233</f>
      </c>
      <c>
        <f>0+O229+O233</f>
      </c>
    </row>
    <row r="229" spans="1:16" ht="12.75">
      <c r="A229" s="24" t="s">
        <v>50</v>
      </c>
      <c s="29" t="s">
        <v>262</v>
      </c>
      <c s="29" t="s">
        <v>461</v>
      </c>
      <c s="24" t="s">
        <v>52</v>
      </c>
      <c s="30" t="s">
        <v>462</v>
      </c>
      <c s="31" t="s">
        <v>71</v>
      </c>
      <c s="32">
        <v>4</v>
      </c>
      <c s="33">
        <v>0</v>
      </c>
      <c s="33">
        <f>ROUND(ROUND(H229,2)*ROUND(G229,3),2)</f>
      </c>
      <c r="O229">
        <f>(I229*21)/100</f>
      </c>
      <c t="s">
        <v>27</v>
      </c>
    </row>
    <row r="230" spans="1:5" ht="12.75">
      <c r="A230" s="34" t="s">
        <v>55</v>
      </c>
      <c r="E230" s="35" t="s">
        <v>52</v>
      </c>
    </row>
    <row r="231" spans="1:5" ht="12.75">
      <c r="A231" s="36" t="s">
        <v>57</v>
      </c>
      <c r="E231" s="37" t="s">
        <v>52</v>
      </c>
    </row>
    <row r="232" spans="1:5" ht="89.25">
      <c r="A232" t="s">
        <v>59</v>
      </c>
      <c r="E232" s="35" t="s">
        <v>463</v>
      </c>
    </row>
    <row r="233" spans="1:16" ht="12.75">
      <c r="A233" s="24" t="s">
        <v>50</v>
      </c>
      <c s="29" t="s">
        <v>266</v>
      </c>
      <c s="29" t="s">
        <v>464</v>
      </c>
      <c s="24" t="s">
        <v>52</v>
      </c>
      <c s="30" t="s">
        <v>465</v>
      </c>
      <c s="31" t="s">
        <v>71</v>
      </c>
      <c s="32">
        <v>8</v>
      </c>
      <c s="33">
        <v>0</v>
      </c>
      <c s="33">
        <f>ROUND(ROUND(H233,2)*ROUND(G233,3),2)</f>
      </c>
      <c r="O233">
        <f>(I233*21)/100</f>
      </c>
      <c t="s">
        <v>27</v>
      </c>
    </row>
    <row r="234" spans="1:5" ht="12.75">
      <c r="A234" s="34" t="s">
        <v>55</v>
      </c>
      <c r="E234" s="35" t="s">
        <v>52</v>
      </c>
    </row>
    <row r="235" spans="1:5" ht="12.75">
      <c r="A235" s="36" t="s">
        <v>57</v>
      </c>
      <c r="E235" s="37" t="s">
        <v>52</v>
      </c>
    </row>
    <row r="236" spans="1:5" ht="89.25">
      <c r="A236" t="s">
        <v>59</v>
      </c>
      <c r="E236" s="35" t="s">
        <v>463</v>
      </c>
    </row>
    <row r="237" spans="1:18" ht="12.75" customHeight="1">
      <c r="A237" s="6" t="s">
        <v>47</v>
      </c>
      <c s="6"/>
      <c s="39" t="s">
        <v>466</v>
      </c>
      <c s="6"/>
      <c s="27" t="s">
        <v>467</v>
      </c>
      <c s="6"/>
      <c s="6"/>
      <c s="6"/>
      <c s="40">
        <f>0+Q237</f>
      </c>
      <c r="O237">
        <f>0+R237</f>
      </c>
      <c r="Q237">
        <f>0+I238+I242+I246+I250+I254+I258+I262+I266</f>
      </c>
      <c>
        <f>0+O238+O242+O246+O250+O254+O258+O262+O266</f>
      </c>
    </row>
    <row r="238" spans="1:16" ht="12.75">
      <c r="A238" s="24" t="s">
        <v>50</v>
      </c>
      <c s="29" t="s">
        <v>272</v>
      </c>
      <c s="29" t="s">
        <v>468</v>
      </c>
      <c s="24" t="s">
        <v>52</v>
      </c>
      <c s="30" t="s">
        <v>469</v>
      </c>
      <c s="31" t="s">
        <v>470</v>
      </c>
      <c s="32">
        <v>3</v>
      </c>
      <c s="33">
        <v>0</v>
      </c>
      <c s="33">
        <f>ROUND(ROUND(H238,2)*ROUND(G238,3),2)</f>
      </c>
      <c r="O238">
        <f>(I238*21)/100</f>
      </c>
      <c t="s">
        <v>27</v>
      </c>
    </row>
    <row r="239" spans="1:5" ht="12.75">
      <c r="A239" s="34" t="s">
        <v>55</v>
      </c>
      <c r="E239" s="35" t="s">
        <v>52</v>
      </c>
    </row>
    <row r="240" spans="1:5" ht="12.75">
      <c r="A240" s="36" t="s">
        <v>57</v>
      </c>
      <c r="E240" s="37" t="s">
        <v>52</v>
      </c>
    </row>
    <row r="241" spans="1:5" ht="102">
      <c r="A241" t="s">
        <v>59</v>
      </c>
      <c r="E241" s="35" t="s">
        <v>471</v>
      </c>
    </row>
    <row r="242" spans="1:16" ht="12.75">
      <c r="A242" s="24" t="s">
        <v>50</v>
      </c>
      <c s="29" t="s">
        <v>277</v>
      </c>
      <c s="29" t="s">
        <v>472</v>
      </c>
      <c s="24" t="s">
        <v>52</v>
      </c>
      <c s="30" t="s">
        <v>473</v>
      </c>
      <c s="31" t="s">
        <v>470</v>
      </c>
      <c s="32">
        <v>1</v>
      </c>
      <c s="33">
        <v>0</v>
      </c>
      <c s="33">
        <f>ROUND(ROUND(H242,2)*ROUND(G242,3),2)</f>
      </c>
      <c r="O242">
        <f>(I242*21)/100</f>
      </c>
      <c t="s">
        <v>27</v>
      </c>
    </row>
    <row r="243" spans="1:5" ht="12.75">
      <c r="A243" s="34" t="s">
        <v>55</v>
      </c>
      <c r="E243" s="35" t="s">
        <v>52</v>
      </c>
    </row>
    <row r="244" spans="1:5" ht="12.75">
      <c r="A244" s="36" t="s">
        <v>57</v>
      </c>
      <c r="E244" s="37" t="s">
        <v>52</v>
      </c>
    </row>
    <row r="245" spans="1:5" ht="89.25">
      <c r="A245" t="s">
        <v>59</v>
      </c>
      <c r="E245" s="35" t="s">
        <v>474</v>
      </c>
    </row>
    <row r="246" spans="1:16" ht="12.75">
      <c r="A246" s="24" t="s">
        <v>50</v>
      </c>
      <c s="29" t="s">
        <v>281</v>
      </c>
      <c s="29" t="s">
        <v>475</v>
      </c>
      <c s="24" t="s">
        <v>52</v>
      </c>
      <c s="30" t="s">
        <v>476</v>
      </c>
      <c s="31" t="s">
        <v>71</v>
      </c>
      <c s="32">
        <v>1</v>
      </c>
      <c s="33">
        <v>0</v>
      </c>
      <c s="33">
        <f>ROUND(ROUND(H246,2)*ROUND(G246,3),2)</f>
      </c>
      <c r="O246">
        <f>(I246*21)/100</f>
      </c>
      <c t="s">
        <v>27</v>
      </c>
    </row>
    <row r="247" spans="1:5" ht="12.75">
      <c r="A247" s="34" t="s">
        <v>55</v>
      </c>
      <c r="E247" s="35" t="s">
        <v>52</v>
      </c>
    </row>
    <row r="248" spans="1:5" ht="12.75">
      <c r="A248" s="36" t="s">
        <v>57</v>
      </c>
      <c r="E248" s="37" t="s">
        <v>52</v>
      </c>
    </row>
    <row r="249" spans="1:5" ht="89.25">
      <c r="A249" t="s">
        <v>59</v>
      </c>
      <c r="E249" s="35" t="s">
        <v>477</v>
      </c>
    </row>
    <row r="250" spans="1:16" ht="12.75">
      <c r="A250" s="24" t="s">
        <v>50</v>
      </c>
      <c s="29" t="s">
        <v>285</v>
      </c>
      <c s="29" t="s">
        <v>478</v>
      </c>
      <c s="24" t="s">
        <v>52</v>
      </c>
      <c s="30" t="s">
        <v>479</v>
      </c>
      <c s="31" t="s">
        <v>71</v>
      </c>
      <c s="32">
        <v>1</v>
      </c>
      <c s="33">
        <v>0</v>
      </c>
      <c s="33">
        <f>ROUND(ROUND(H250,2)*ROUND(G250,3),2)</f>
      </c>
      <c r="O250">
        <f>(I250*21)/100</f>
      </c>
      <c t="s">
        <v>27</v>
      </c>
    </row>
    <row r="251" spans="1:5" ht="12.75">
      <c r="A251" s="34" t="s">
        <v>55</v>
      </c>
      <c r="E251" s="35" t="s">
        <v>52</v>
      </c>
    </row>
    <row r="252" spans="1:5" ht="12.75">
      <c r="A252" s="36" t="s">
        <v>57</v>
      </c>
      <c r="E252" s="37" t="s">
        <v>52</v>
      </c>
    </row>
    <row r="253" spans="1:5" ht="89.25">
      <c r="A253" t="s">
        <v>59</v>
      </c>
      <c r="E253" s="35" t="s">
        <v>480</v>
      </c>
    </row>
    <row r="254" spans="1:16" ht="12.75">
      <c r="A254" s="24" t="s">
        <v>50</v>
      </c>
      <c s="29" t="s">
        <v>289</v>
      </c>
      <c s="29" t="s">
        <v>481</v>
      </c>
      <c s="24" t="s">
        <v>52</v>
      </c>
      <c s="30" t="s">
        <v>482</v>
      </c>
      <c s="31" t="s">
        <v>71</v>
      </c>
      <c s="32">
        <v>1</v>
      </c>
      <c s="33">
        <v>0</v>
      </c>
      <c s="33">
        <f>ROUND(ROUND(H254,2)*ROUND(G254,3),2)</f>
      </c>
      <c r="O254">
        <f>(I254*21)/100</f>
      </c>
      <c t="s">
        <v>27</v>
      </c>
    </row>
    <row r="255" spans="1:5" ht="12.75">
      <c r="A255" s="34" t="s">
        <v>55</v>
      </c>
      <c r="E255" s="35" t="s">
        <v>52</v>
      </c>
    </row>
    <row r="256" spans="1:5" ht="12.75">
      <c r="A256" s="36" t="s">
        <v>57</v>
      </c>
      <c r="E256" s="37" t="s">
        <v>52</v>
      </c>
    </row>
    <row r="257" spans="1:5" ht="89.25">
      <c r="A257" t="s">
        <v>59</v>
      </c>
      <c r="E257" s="35" t="s">
        <v>483</v>
      </c>
    </row>
    <row r="258" spans="1:16" ht="12.75">
      <c r="A258" s="24" t="s">
        <v>50</v>
      </c>
      <c s="29" t="s">
        <v>295</v>
      </c>
      <c s="29" t="s">
        <v>484</v>
      </c>
      <c s="24" t="s">
        <v>52</v>
      </c>
      <c s="30" t="s">
        <v>485</v>
      </c>
      <c s="31" t="s">
        <v>71</v>
      </c>
      <c s="32">
        <v>1</v>
      </c>
      <c s="33">
        <v>0</v>
      </c>
      <c s="33">
        <f>ROUND(ROUND(H258,2)*ROUND(G258,3),2)</f>
      </c>
      <c r="O258">
        <f>(I258*21)/100</f>
      </c>
      <c t="s">
        <v>27</v>
      </c>
    </row>
    <row r="259" spans="1:5" ht="12.75">
      <c r="A259" s="34" t="s">
        <v>55</v>
      </c>
      <c r="E259" s="35" t="s">
        <v>52</v>
      </c>
    </row>
    <row r="260" spans="1:5" ht="12.75">
      <c r="A260" s="36" t="s">
        <v>57</v>
      </c>
      <c r="E260" s="37" t="s">
        <v>52</v>
      </c>
    </row>
    <row r="261" spans="1:5" ht="89.25">
      <c r="A261" t="s">
        <v>59</v>
      </c>
      <c r="E261" s="35" t="s">
        <v>486</v>
      </c>
    </row>
    <row r="262" spans="1:16" ht="12.75">
      <c r="A262" s="24" t="s">
        <v>50</v>
      </c>
      <c s="29" t="s">
        <v>299</v>
      </c>
      <c s="29" t="s">
        <v>487</v>
      </c>
      <c s="24" t="s">
        <v>52</v>
      </c>
      <c s="30" t="s">
        <v>488</v>
      </c>
      <c s="31" t="s">
        <v>229</v>
      </c>
      <c s="32">
        <v>3.917</v>
      </c>
      <c s="33">
        <v>0</v>
      </c>
      <c s="33">
        <f>ROUND(ROUND(H262,2)*ROUND(G262,3),2)</f>
      </c>
      <c r="O262">
        <f>(I262*21)/100</f>
      </c>
      <c t="s">
        <v>27</v>
      </c>
    </row>
    <row r="263" spans="1:5" ht="12.75">
      <c r="A263" s="34" t="s">
        <v>55</v>
      </c>
      <c r="E263" s="35" t="s">
        <v>52</v>
      </c>
    </row>
    <row r="264" spans="1:5" ht="12.75">
      <c r="A264" s="36" t="s">
        <v>57</v>
      </c>
      <c r="E264" s="37" t="s">
        <v>52</v>
      </c>
    </row>
    <row r="265" spans="1:5" ht="89.25">
      <c r="A265" t="s">
        <v>59</v>
      </c>
      <c r="E265" s="35" t="s">
        <v>489</v>
      </c>
    </row>
    <row r="266" spans="1:16" ht="12.75">
      <c r="A266" s="24" t="s">
        <v>50</v>
      </c>
      <c s="29" t="s">
        <v>303</v>
      </c>
      <c s="29" t="s">
        <v>490</v>
      </c>
      <c s="24" t="s">
        <v>52</v>
      </c>
      <c s="30" t="s">
        <v>491</v>
      </c>
      <c s="31" t="s">
        <v>229</v>
      </c>
      <c s="32">
        <v>11.75</v>
      </c>
      <c s="33">
        <v>0</v>
      </c>
      <c s="33">
        <f>ROUND(ROUND(H266,2)*ROUND(G266,3),2)</f>
      </c>
      <c r="O266">
        <f>(I266*21)/100</f>
      </c>
      <c t="s">
        <v>27</v>
      </c>
    </row>
    <row r="267" spans="1:5" ht="12.75">
      <c r="A267" s="34" t="s">
        <v>55</v>
      </c>
      <c r="E267" s="35" t="s">
        <v>52</v>
      </c>
    </row>
    <row r="268" spans="1:5" ht="12.75">
      <c r="A268" s="36" t="s">
        <v>57</v>
      </c>
      <c r="E268" s="37" t="s">
        <v>52</v>
      </c>
    </row>
    <row r="269" spans="1:5" ht="89.25">
      <c r="A269" t="s">
        <v>59</v>
      </c>
      <c r="E269" s="35" t="s">
        <v>492</v>
      </c>
    </row>
    <row r="270" spans="1:18" ht="12.75" customHeight="1">
      <c r="A270" s="6" t="s">
        <v>47</v>
      </c>
      <c s="6"/>
      <c s="39" t="s">
        <v>493</v>
      </c>
      <c s="6"/>
      <c s="27" t="s">
        <v>494</v>
      </c>
      <c s="6"/>
      <c s="6"/>
      <c s="6"/>
      <c s="40">
        <f>0+Q270</f>
      </c>
      <c r="O270">
        <f>0+R270</f>
      </c>
      <c r="Q270">
        <f>0+I271+I275+I279+I283+I287+I291+I295+I299+I303+I307+I311+I315+I319+I323+I327+I331+I335+I339+I343+I347+I351+I355+I359+I363+I367</f>
      </c>
      <c>
        <f>0+O271+O275+O279+O283+O287+O291+O295+O299+O303+O307+O311+O315+O319+O323+O327+O331+O335+O339+O343+O347+O351+O355+O359+O363+O367</f>
      </c>
    </row>
    <row r="271" spans="1:16" ht="12.75">
      <c r="A271" s="24" t="s">
        <v>50</v>
      </c>
      <c s="29" t="s">
        <v>258</v>
      </c>
      <c s="29" t="s">
        <v>495</v>
      </c>
      <c s="24" t="s">
        <v>52</v>
      </c>
      <c s="30" t="s">
        <v>496</v>
      </c>
      <c s="31" t="s">
        <v>229</v>
      </c>
      <c s="32">
        <v>22</v>
      </c>
      <c s="33">
        <v>0</v>
      </c>
      <c s="33">
        <f>ROUND(ROUND(H271,2)*ROUND(G271,3),2)</f>
      </c>
      <c r="O271">
        <f>(I271*21)/100</f>
      </c>
      <c t="s">
        <v>27</v>
      </c>
    </row>
    <row r="272" spans="1:5" ht="12.75">
      <c r="A272" s="34" t="s">
        <v>55</v>
      </c>
      <c r="E272" s="35" t="s">
        <v>52</v>
      </c>
    </row>
    <row r="273" spans="1:5" ht="12.75">
      <c r="A273" s="36" t="s">
        <v>57</v>
      </c>
      <c r="E273" s="37" t="s">
        <v>52</v>
      </c>
    </row>
    <row r="274" spans="1:5" ht="89.25">
      <c r="A274" t="s">
        <v>59</v>
      </c>
      <c r="E274" s="35" t="s">
        <v>497</v>
      </c>
    </row>
    <row r="275" spans="1:16" ht="12.75">
      <c r="A275" s="24" t="s">
        <v>50</v>
      </c>
      <c s="29" t="s">
        <v>307</v>
      </c>
      <c s="29" t="s">
        <v>498</v>
      </c>
      <c s="24" t="s">
        <v>52</v>
      </c>
      <c s="30" t="s">
        <v>499</v>
      </c>
      <c s="31" t="s">
        <v>319</v>
      </c>
      <c s="32">
        <v>37.632</v>
      </c>
      <c s="33">
        <v>0</v>
      </c>
      <c s="33">
        <f>ROUND(ROUND(H275,2)*ROUND(G275,3),2)</f>
      </c>
      <c r="O275">
        <f>(I275*21)/100</f>
      </c>
      <c t="s">
        <v>27</v>
      </c>
    </row>
    <row r="276" spans="1:5" ht="12.75">
      <c r="A276" s="34" t="s">
        <v>55</v>
      </c>
      <c r="E276" s="35" t="s">
        <v>52</v>
      </c>
    </row>
    <row r="277" spans="1:5" ht="12.75">
      <c r="A277" s="36" t="s">
        <v>57</v>
      </c>
      <c r="E277" s="37" t="s">
        <v>52</v>
      </c>
    </row>
    <row r="278" spans="1:5" ht="127.5">
      <c r="A278" t="s">
        <v>59</v>
      </c>
      <c r="E278" s="35" t="s">
        <v>500</v>
      </c>
    </row>
    <row r="279" spans="1:16" ht="12.75">
      <c r="A279" s="24" t="s">
        <v>50</v>
      </c>
      <c s="29" t="s">
        <v>82</v>
      </c>
      <c s="29" t="s">
        <v>501</v>
      </c>
      <c s="24" t="s">
        <v>52</v>
      </c>
      <c s="30" t="s">
        <v>502</v>
      </c>
      <c s="31" t="s">
        <v>71</v>
      </c>
      <c s="32">
        <v>4</v>
      </c>
      <c s="33">
        <v>0</v>
      </c>
      <c s="33">
        <f>ROUND(ROUND(H279,2)*ROUND(G279,3),2)</f>
      </c>
      <c r="O279">
        <f>(I279*21)/100</f>
      </c>
      <c t="s">
        <v>27</v>
      </c>
    </row>
    <row r="280" spans="1:5" ht="12.75">
      <c r="A280" s="34" t="s">
        <v>55</v>
      </c>
      <c r="E280" s="35" t="s">
        <v>52</v>
      </c>
    </row>
    <row r="281" spans="1:5" ht="12.75">
      <c r="A281" s="36" t="s">
        <v>57</v>
      </c>
      <c r="E281" s="37" t="s">
        <v>52</v>
      </c>
    </row>
    <row r="282" spans="1:5" ht="102">
      <c r="A282" t="s">
        <v>59</v>
      </c>
      <c r="E282" s="35" t="s">
        <v>503</v>
      </c>
    </row>
    <row r="283" spans="1:16" ht="12.75">
      <c r="A283" s="24" t="s">
        <v>50</v>
      </c>
      <c s="29" t="s">
        <v>504</v>
      </c>
      <c s="29" t="s">
        <v>505</v>
      </c>
      <c s="24" t="s">
        <v>52</v>
      </c>
      <c s="30" t="s">
        <v>506</v>
      </c>
      <c s="31" t="s">
        <v>71</v>
      </c>
      <c s="32">
        <v>4</v>
      </c>
      <c s="33">
        <v>0</v>
      </c>
      <c s="33">
        <f>ROUND(ROUND(H283,2)*ROUND(G283,3),2)</f>
      </c>
      <c r="O283">
        <f>(I283*21)/100</f>
      </c>
      <c t="s">
        <v>27</v>
      </c>
    </row>
    <row r="284" spans="1:5" ht="12.75">
      <c r="A284" s="34" t="s">
        <v>55</v>
      </c>
      <c r="E284" s="35" t="s">
        <v>52</v>
      </c>
    </row>
    <row r="285" spans="1:5" ht="12.75">
      <c r="A285" s="36" t="s">
        <v>57</v>
      </c>
      <c r="E285" s="37" t="s">
        <v>52</v>
      </c>
    </row>
    <row r="286" spans="1:5" ht="102">
      <c r="A286" t="s">
        <v>59</v>
      </c>
      <c r="E286" s="35" t="s">
        <v>503</v>
      </c>
    </row>
    <row r="287" spans="1:16" ht="12.75">
      <c r="A287" s="24" t="s">
        <v>50</v>
      </c>
      <c s="29" t="s">
        <v>507</v>
      </c>
      <c s="29" t="s">
        <v>508</v>
      </c>
      <c s="24" t="s">
        <v>52</v>
      </c>
      <c s="30" t="s">
        <v>509</v>
      </c>
      <c s="31" t="s">
        <v>71</v>
      </c>
      <c s="32">
        <v>4</v>
      </c>
      <c s="33">
        <v>0</v>
      </c>
      <c s="33">
        <f>ROUND(ROUND(H287,2)*ROUND(G287,3),2)</f>
      </c>
      <c r="O287">
        <f>(I287*21)/100</f>
      </c>
      <c t="s">
        <v>27</v>
      </c>
    </row>
    <row r="288" spans="1:5" ht="12.75">
      <c r="A288" s="34" t="s">
        <v>55</v>
      </c>
      <c r="E288" s="35" t="s">
        <v>52</v>
      </c>
    </row>
    <row r="289" spans="1:5" ht="12.75">
      <c r="A289" s="36" t="s">
        <v>57</v>
      </c>
      <c r="E289" s="37" t="s">
        <v>52</v>
      </c>
    </row>
    <row r="290" spans="1:5" ht="102">
      <c r="A290" t="s">
        <v>59</v>
      </c>
      <c r="E290" s="35" t="s">
        <v>503</v>
      </c>
    </row>
    <row r="291" spans="1:16" ht="12.75">
      <c r="A291" s="24" t="s">
        <v>50</v>
      </c>
      <c s="29" t="s">
        <v>510</v>
      </c>
      <c s="29" t="s">
        <v>511</v>
      </c>
      <c s="24" t="s">
        <v>52</v>
      </c>
      <c s="30" t="s">
        <v>512</v>
      </c>
      <c s="31" t="s">
        <v>71</v>
      </c>
      <c s="32">
        <v>16</v>
      </c>
      <c s="33">
        <v>0</v>
      </c>
      <c s="33">
        <f>ROUND(ROUND(H291,2)*ROUND(G291,3),2)</f>
      </c>
      <c r="O291">
        <f>(I291*21)/100</f>
      </c>
      <c t="s">
        <v>27</v>
      </c>
    </row>
    <row r="292" spans="1:5" ht="12.75">
      <c r="A292" s="34" t="s">
        <v>55</v>
      </c>
      <c r="E292" s="35" t="s">
        <v>52</v>
      </c>
    </row>
    <row r="293" spans="1:5" ht="12.75">
      <c r="A293" s="36" t="s">
        <v>57</v>
      </c>
      <c r="E293" s="37" t="s">
        <v>52</v>
      </c>
    </row>
    <row r="294" spans="1:5" ht="102">
      <c r="A294" t="s">
        <v>59</v>
      </c>
      <c r="E294" s="35" t="s">
        <v>513</v>
      </c>
    </row>
    <row r="295" spans="1:16" ht="12.75">
      <c r="A295" s="24" t="s">
        <v>50</v>
      </c>
      <c s="29" t="s">
        <v>514</v>
      </c>
      <c s="29" t="s">
        <v>515</v>
      </c>
      <c s="24" t="s">
        <v>52</v>
      </c>
      <c s="30" t="s">
        <v>516</v>
      </c>
      <c s="31" t="s">
        <v>71</v>
      </c>
      <c s="32">
        <v>4</v>
      </c>
      <c s="33">
        <v>0</v>
      </c>
      <c s="33">
        <f>ROUND(ROUND(H295,2)*ROUND(G295,3),2)</f>
      </c>
      <c r="O295">
        <f>(I295*21)/100</f>
      </c>
      <c t="s">
        <v>27</v>
      </c>
    </row>
    <row r="296" spans="1:5" ht="12.75">
      <c r="A296" s="34" t="s">
        <v>55</v>
      </c>
      <c r="E296" s="35" t="s">
        <v>52</v>
      </c>
    </row>
    <row r="297" spans="1:5" ht="12.75">
      <c r="A297" s="36" t="s">
        <v>57</v>
      </c>
      <c r="E297" s="37" t="s">
        <v>52</v>
      </c>
    </row>
    <row r="298" spans="1:5" ht="102">
      <c r="A298" t="s">
        <v>59</v>
      </c>
      <c r="E298" s="35" t="s">
        <v>513</v>
      </c>
    </row>
    <row r="299" spans="1:16" ht="12.75">
      <c r="A299" s="24" t="s">
        <v>50</v>
      </c>
      <c s="29" t="s">
        <v>517</v>
      </c>
      <c s="29" t="s">
        <v>518</v>
      </c>
      <c s="24" t="s">
        <v>52</v>
      </c>
      <c s="30" t="s">
        <v>519</v>
      </c>
      <c s="31" t="s">
        <v>71</v>
      </c>
      <c s="32">
        <v>4</v>
      </c>
      <c s="33">
        <v>0</v>
      </c>
      <c s="33">
        <f>ROUND(ROUND(H299,2)*ROUND(G299,3),2)</f>
      </c>
      <c r="O299">
        <f>(I299*21)/100</f>
      </c>
      <c t="s">
        <v>27</v>
      </c>
    </row>
    <row r="300" spans="1:5" ht="12.75">
      <c r="A300" s="34" t="s">
        <v>55</v>
      </c>
      <c r="E300" s="35" t="s">
        <v>52</v>
      </c>
    </row>
    <row r="301" spans="1:5" ht="12.75">
      <c r="A301" s="36" t="s">
        <v>57</v>
      </c>
      <c r="E301" s="37" t="s">
        <v>52</v>
      </c>
    </row>
    <row r="302" spans="1:5" ht="102">
      <c r="A302" t="s">
        <v>59</v>
      </c>
      <c r="E302" s="35" t="s">
        <v>513</v>
      </c>
    </row>
    <row r="303" spans="1:16" ht="12.75">
      <c r="A303" s="24" t="s">
        <v>50</v>
      </c>
      <c s="29" t="s">
        <v>520</v>
      </c>
      <c s="29" t="s">
        <v>521</v>
      </c>
      <c s="24" t="s">
        <v>52</v>
      </c>
      <c s="30" t="s">
        <v>522</v>
      </c>
      <c s="31" t="s">
        <v>71</v>
      </c>
      <c s="32">
        <v>8</v>
      </c>
      <c s="33">
        <v>0</v>
      </c>
      <c s="33">
        <f>ROUND(ROUND(H303,2)*ROUND(G303,3),2)</f>
      </c>
      <c r="O303">
        <f>(I303*21)/100</f>
      </c>
      <c t="s">
        <v>27</v>
      </c>
    </row>
    <row r="304" spans="1:5" ht="12.75">
      <c r="A304" s="34" t="s">
        <v>55</v>
      </c>
      <c r="E304" s="35" t="s">
        <v>52</v>
      </c>
    </row>
    <row r="305" spans="1:5" ht="12.75">
      <c r="A305" s="36" t="s">
        <v>57</v>
      </c>
      <c r="E305" s="37" t="s">
        <v>52</v>
      </c>
    </row>
    <row r="306" spans="1:5" ht="102">
      <c r="A306" t="s">
        <v>59</v>
      </c>
      <c r="E306" s="35" t="s">
        <v>513</v>
      </c>
    </row>
    <row r="307" spans="1:16" ht="12.75">
      <c r="A307" s="24" t="s">
        <v>50</v>
      </c>
      <c s="29" t="s">
        <v>523</v>
      </c>
      <c s="29" t="s">
        <v>524</v>
      </c>
      <c s="24" t="s">
        <v>52</v>
      </c>
      <c s="30" t="s">
        <v>525</v>
      </c>
      <c s="31" t="s">
        <v>71</v>
      </c>
      <c s="32">
        <v>6</v>
      </c>
      <c s="33">
        <v>0</v>
      </c>
      <c s="33">
        <f>ROUND(ROUND(H307,2)*ROUND(G307,3),2)</f>
      </c>
      <c r="O307">
        <f>(I307*21)/100</f>
      </c>
      <c t="s">
        <v>27</v>
      </c>
    </row>
    <row r="308" spans="1:5" ht="12.75">
      <c r="A308" s="34" t="s">
        <v>55</v>
      </c>
      <c r="E308" s="35" t="s">
        <v>52</v>
      </c>
    </row>
    <row r="309" spans="1:5" ht="12.75">
      <c r="A309" s="36" t="s">
        <v>57</v>
      </c>
      <c r="E309" s="37" t="s">
        <v>52</v>
      </c>
    </row>
    <row r="310" spans="1:5" ht="102">
      <c r="A310" t="s">
        <v>59</v>
      </c>
      <c r="E310" s="35" t="s">
        <v>513</v>
      </c>
    </row>
    <row r="311" spans="1:16" ht="25.5">
      <c r="A311" s="24" t="s">
        <v>50</v>
      </c>
      <c s="29" t="s">
        <v>526</v>
      </c>
      <c s="29" t="s">
        <v>527</v>
      </c>
      <c s="24" t="s">
        <v>52</v>
      </c>
      <c s="30" t="s">
        <v>528</v>
      </c>
      <c s="31" t="s">
        <v>71</v>
      </c>
      <c s="32">
        <v>10</v>
      </c>
      <c s="33">
        <v>0</v>
      </c>
      <c s="33">
        <f>ROUND(ROUND(H311,2)*ROUND(G311,3),2)</f>
      </c>
      <c r="O311">
        <f>(I311*21)/100</f>
      </c>
      <c t="s">
        <v>27</v>
      </c>
    </row>
    <row r="312" spans="1:5" ht="12.75">
      <c r="A312" s="34" t="s">
        <v>55</v>
      </c>
      <c r="E312" s="35" t="s">
        <v>52</v>
      </c>
    </row>
    <row r="313" spans="1:5" ht="12.75">
      <c r="A313" s="36" t="s">
        <v>57</v>
      </c>
      <c r="E313" s="37" t="s">
        <v>52</v>
      </c>
    </row>
    <row r="314" spans="1:5" ht="102">
      <c r="A314" t="s">
        <v>59</v>
      </c>
      <c r="E314" s="35" t="s">
        <v>513</v>
      </c>
    </row>
    <row r="315" spans="1:16" ht="12.75">
      <c r="A315" s="24" t="s">
        <v>50</v>
      </c>
      <c s="29" t="s">
        <v>529</v>
      </c>
      <c s="29" t="s">
        <v>530</v>
      </c>
      <c s="24" t="s">
        <v>52</v>
      </c>
      <c s="30" t="s">
        <v>531</v>
      </c>
      <c s="31" t="s">
        <v>71</v>
      </c>
      <c s="32">
        <v>4</v>
      </c>
      <c s="33">
        <v>0</v>
      </c>
      <c s="33">
        <f>ROUND(ROUND(H315,2)*ROUND(G315,3),2)</f>
      </c>
      <c r="O315">
        <f>(I315*21)/100</f>
      </c>
      <c t="s">
        <v>27</v>
      </c>
    </row>
    <row r="316" spans="1:5" ht="12.75">
      <c r="A316" s="34" t="s">
        <v>55</v>
      </c>
      <c r="E316" s="35" t="s">
        <v>52</v>
      </c>
    </row>
    <row r="317" spans="1:5" ht="12.75">
      <c r="A317" s="36" t="s">
        <v>57</v>
      </c>
      <c r="E317" s="37" t="s">
        <v>52</v>
      </c>
    </row>
    <row r="318" spans="1:5" ht="102">
      <c r="A318" t="s">
        <v>59</v>
      </c>
      <c r="E318" s="35" t="s">
        <v>513</v>
      </c>
    </row>
    <row r="319" spans="1:16" ht="12.75">
      <c r="A319" s="24" t="s">
        <v>50</v>
      </c>
      <c s="29" t="s">
        <v>293</v>
      </c>
      <c s="29" t="s">
        <v>532</v>
      </c>
      <c s="24" t="s">
        <v>52</v>
      </c>
      <c s="30" t="s">
        <v>533</v>
      </c>
      <c s="31" t="s">
        <v>71</v>
      </c>
      <c s="32">
        <v>4</v>
      </c>
      <c s="33">
        <v>0</v>
      </c>
      <c s="33">
        <f>ROUND(ROUND(H319,2)*ROUND(G319,3),2)</f>
      </c>
      <c r="O319">
        <f>(I319*21)/100</f>
      </c>
      <c t="s">
        <v>27</v>
      </c>
    </row>
    <row r="320" spans="1:5" ht="12.75">
      <c r="A320" s="34" t="s">
        <v>55</v>
      </c>
      <c r="E320" s="35" t="s">
        <v>52</v>
      </c>
    </row>
    <row r="321" spans="1:5" ht="12.75">
      <c r="A321" s="36" t="s">
        <v>57</v>
      </c>
      <c r="E321" s="37" t="s">
        <v>52</v>
      </c>
    </row>
    <row r="322" spans="1:5" ht="102">
      <c r="A322" t="s">
        <v>59</v>
      </c>
      <c r="E322" s="35" t="s">
        <v>513</v>
      </c>
    </row>
    <row r="323" spans="1:16" ht="12.75">
      <c r="A323" s="24" t="s">
        <v>50</v>
      </c>
      <c s="29" t="s">
        <v>534</v>
      </c>
      <c s="29" t="s">
        <v>535</v>
      </c>
      <c s="24" t="s">
        <v>52</v>
      </c>
      <c s="30" t="s">
        <v>536</v>
      </c>
      <c s="31" t="s">
        <v>71</v>
      </c>
      <c s="32">
        <v>2</v>
      </c>
      <c s="33">
        <v>0</v>
      </c>
      <c s="33">
        <f>ROUND(ROUND(H323,2)*ROUND(G323,3),2)</f>
      </c>
      <c r="O323">
        <f>(I323*21)/100</f>
      </c>
      <c t="s">
        <v>27</v>
      </c>
    </row>
    <row r="324" spans="1:5" ht="12.75">
      <c r="A324" s="34" t="s">
        <v>55</v>
      </c>
      <c r="E324" s="35" t="s">
        <v>52</v>
      </c>
    </row>
    <row r="325" spans="1:5" ht="12.75">
      <c r="A325" s="36" t="s">
        <v>57</v>
      </c>
      <c r="E325" s="37" t="s">
        <v>52</v>
      </c>
    </row>
    <row r="326" spans="1:5" ht="102">
      <c r="A326" t="s">
        <v>59</v>
      </c>
      <c r="E326" s="35" t="s">
        <v>513</v>
      </c>
    </row>
    <row r="327" spans="1:16" ht="12.75">
      <c r="A327" s="24" t="s">
        <v>50</v>
      </c>
      <c s="29" t="s">
        <v>537</v>
      </c>
      <c s="29" t="s">
        <v>538</v>
      </c>
      <c s="24" t="s">
        <v>52</v>
      </c>
      <c s="30" t="s">
        <v>539</v>
      </c>
      <c s="31" t="s">
        <v>71</v>
      </c>
      <c s="32">
        <v>2</v>
      </c>
      <c s="33">
        <v>0</v>
      </c>
      <c s="33">
        <f>ROUND(ROUND(H327,2)*ROUND(G327,3),2)</f>
      </c>
      <c r="O327">
        <f>(I327*21)/100</f>
      </c>
      <c t="s">
        <v>27</v>
      </c>
    </row>
    <row r="328" spans="1:5" ht="12.75">
      <c r="A328" s="34" t="s">
        <v>55</v>
      </c>
      <c r="E328" s="35" t="s">
        <v>52</v>
      </c>
    </row>
    <row r="329" spans="1:5" ht="12.75">
      <c r="A329" s="36" t="s">
        <v>57</v>
      </c>
      <c r="E329" s="37" t="s">
        <v>52</v>
      </c>
    </row>
    <row r="330" spans="1:5" ht="102">
      <c r="A330" t="s">
        <v>59</v>
      </c>
      <c r="E330" s="35" t="s">
        <v>513</v>
      </c>
    </row>
    <row r="331" spans="1:16" ht="12.75">
      <c r="A331" s="24" t="s">
        <v>50</v>
      </c>
      <c s="29" t="s">
        <v>540</v>
      </c>
      <c s="29" t="s">
        <v>541</v>
      </c>
      <c s="24" t="s">
        <v>52</v>
      </c>
      <c s="30" t="s">
        <v>542</v>
      </c>
      <c s="31" t="s">
        <v>71</v>
      </c>
      <c s="32">
        <v>128</v>
      </c>
      <c s="33">
        <v>0</v>
      </c>
      <c s="33">
        <f>ROUND(ROUND(H331,2)*ROUND(G331,3),2)</f>
      </c>
      <c r="O331">
        <f>(I331*21)/100</f>
      </c>
      <c t="s">
        <v>27</v>
      </c>
    </row>
    <row r="332" spans="1:5" ht="12.75">
      <c r="A332" s="34" t="s">
        <v>55</v>
      </c>
      <c r="E332" s="35" t="s">
        <v>52</v>
      </c>
    </row>
    <row r="333" spans="1:5" ht="12.75">
      <c r="A333" s="36" t="s">
        <v>57</v>
      </c>
      <c r="E333" s="37" t="s">
        <v>52</v>
      </c>
    </row>
    <row r="334" spans="1:5" ht="102">
      <c r="A334" t="s">
        <v>59</v>
      </c>
      <c r="E334" s="35" t="s">
        <v>513</v>
      </c>
    </row>
    <row r="335" spans="1:16" ht="12.75">
      <c r="A335" s="24" t="s">
        <v>50</v>
      </c>
      <c s="29" t="s">
        <v>543</v>
      </c>
      <c s="29" t="s">
        <v>544</v>
      </c>
      <c s="24" t="s">
        <v>52</v>
      </c>
      <c s="30" t="s">
        <v>545</v>
      </c>
      <c s="31" t="s">
        <v>71</v>
      </c>
      <c s="32">
        <v>12</v>
      </c>
      <c s="33">
        <v>0</v>
      </c>
      <c s="33">
        <f>ROUND(ROUND(H335,2)*ROUND(G335,3),2)</f>
      </c>
      <c r="O335">
        <f>(I335*21)/100</f>
      </c>
      <c t="s">
        <v>27</v>
      </c>
    </row>
    <row r="336" spans="1:5" ht="12.75">
      <c r="A336" s="34" t="s">
        <v>55</v>
      </c>
      <c r="E336" s="35" t="s">
        <v>52</v>
      </c>
    </row>
    <row r="337" spans="1:5" ht="12.75">
      <c r="A337" s="36" t="s">
        <v>57</v>
      </c>
      <c r="E337" s="37" t="s">
        <v>52</v>
      </c>
    </row>
    <row r="338" spans="1:5" ht="102">
      <c r="A338" t="s">
        <v>59</v>
      </c>
      <c r="E338" s="35" t="s">
        <v>513</v>
      </c>
    </row>
    <row r="339" spans="1:16" ht="12.75">
      <c r="A339" s="24" t="s">
        <v>50</v>
      </c>
      <c s="29" t="s">
        <v>546</v>
      </c>
      <c s="29" t="s">
        <v>547</v>
      </c>
      <c s="24" t="s">
        <v>52</v>
      </c>
      <c s="30" t="s">
        <v>548</v>
      </c>
      <c s="31" t="s">
        <v>71</v>
      </c>
      <c s="32">
        <v>30</v>
      </c>
      <c s="33">
        <v>0</v>
      </c>
      <c s="33">
        <f>ROUND(ROUND(H339,2)*ROUND(G339,3),2)</f>
      </c>
      <c r="O339">
        <f>(I339*21)/100</f>
      </c>
      <c t="s">
        <v>27</v>
      </c>
    </row>
    <row r="340" spans="1:5" ht="12.75">
      <c r="A340" s="34" t="s">
        <v>55</v>
      </c>
      <c r="E340" s="35" t="s">
        <v>52</v>
      </c>
    </row>
    <row r="341" spans="1:5" ht="12.75">
      <c r="A341" s="36" t="s">
        <v>57</v>
      </c>
      <c r="E341" s="37" t="s">
        <v>52</v>
      </c>
    </row>
    <row r="342" spans="1:5" ht="102">
      <c r="A342" t="s">
        <v>59</v>
      </c>
      <c r="E342" s="35" t="s">
        <v>513</v>
      </c>
    </row>
    <row r="343" spans="1:16" ht="12.75">
      <c r="A343" s="24" t="s">
        <v>50</v>
      </c>
      <c s="29" t="s">
        <v>549</v>
      </c>
      <c s="29" t="s">
        <v>550</v>
      </c>
      <c s="24" t="s">
        <v>52</v>
      </c>
      <c s="30" t="s">
        <v>551</v>
      </c>
      <c s="31" t="s">
        <v>71</v>
      </c>
      <c s="32">
        <v>4</v>
      </c>
      <c s="33">
        <v>0</v>
      </c>
      <c s="33">
        <f>ROUND(ROUND(H343,2)*ROUND(G343,3),2)</f>
      </c>
      <c r="O343">
        <f>(I343*21)/100</f>
      </c>
      <c t="s">
        <v>27</v>
      </c>
    </row>
    <row r="344" spans="1:5" ht="12.75">
      <c r="A344" s="34" t="s">
        <v>55</v>
      </c>
      <c r="E344" s="35" t="s">
        <v>52</v>
      </c>
    </row>
    <row r="345" spans="1:5" ht="12.75">
      <c r="A345" s="36" t="s">
        <v>57</v>
      </c>
      <c r="E345" s="37" t="s">
        <v>52</v>
      </c>
    </row>
    <row r="346" spans="1:5" ht="102">
      <c r="A346" t="s">
        <v>59</v>
      </c>
      <c r="E346" s="35" t="s">
        <v>513</v>
      </c>
    </row>
    <row r="347" spans="1:16" ht="12.75">
      <c r="A347" s="24" t="s">
        <v>50</v>
      </c>
      <c s="29" t="s">
        <v>552</v>
      </c>
      <c s="29" t="s">
        <v>553</v>
      </c>
      <c s="24" t="s">
        <v>52</v>
      </c>
      <c s="30" t="s">
        <v>554</v>
      </c>
      <c s="31" t="s">
        <v>71</v>
      </c>
      <c s="32">
        <v>8</v>
      </c>
      <c s="33">
        <v>0</v>
      </c>
      <c s="33">
        <f>ROUND(ROUND(H347,2)*ROUND(G347,3),2)</f>
      </c>
      <c r="O347">
        <f>(I347*21)/100</f>
      </c>
      <c t="s">
        <v>27</v>
      </c>
    </row>
    <row r="348" spans="1:5" ht="12.75">
      <c r="A348" s="34" t="s">
        <v>55</v>
      </c>
      <c r="E348" s="35" t="s">
        <v>52</v>
      </c>
    </row>
    <row r="349" spans="1:5" ht="12.75">
      <c r="A349" s="36" t="s">
        <v>57</v>
      </c>
      <c r="E349" s="37" t="s">
        <v>52</v>
      </c>
    </row>
    <row r="350" spans="1:5" ht="102">
      <c r="A350" t="s">
        <v>59</v>
      </c>
      <c r="E350" s="35" t="s">
        <v>513</v>
      </c>
    </row>
    <row r="351" spans="1:16" ht="12.75">
      <c r="A351" s="24" t="s">
        <v>50</v>
      </c>
      <c s="29" t="s">
        <v>555</v>
      </c>
      <c s="29" t="s">
        <v>556</v>
      </c>
      <c s="24" t="s">
        <v>52</v>
      </c>
      <c s="30" t="s">
        <v>557</v>
      </c>
      <c s="31" t="s">
        <v>382</v>
      </c>
      <c s="32">
        <v>388</v>
      </c>
      <c s="33">
        <v>0</v>
      </c>
      <c s="33">
        <f>ROUND(ROUND(H351,2)*ROUND(G351,3),2)</f>
      </c>
      <c r="O351">
        <f>(I351*21)/100</f>
      </c>
      <c t="s">
        <v>27</v>
      </c>
    </row>
    <row r="352" spans="1:5" ht="12.75">
      <c r="A352" s="34" t="s">
        <v>55</v>
      </c>
      <c r="E352" s="35" t="s">
        <v>52</v>
      </c>
    </row>
    <row r="353" spans="1:5" ht="12.75">
      <c r="A353" s="36" t="s">
        <v>57</v>
      </c>
      <c r="E353" s="37" t="s">
        <v>52</v>
      </c>
    </row>
    <row r="354" spans="1:5" ht="102">
      <c r="A354" t="s">
        <v>59</v>
      </c>
      <c r="E354" s="35" t="s">
        <v>558</v>
      </c>
    </row>
    <row r="355" spans="1:16" ht="12.75">
      <c r="A355" s="24" t="s">
        <v>50</v>
      </c>
      <c s="29" t="s">
        <v>559</v>
      </c>
      <c s="29" t="s">
        <v>560</v>
      </c>
      <c s="24" t="s">
        <v>52</v>
      </c>
      <c s="30" t="s">
        <v>561</v>
      </c>
      <c s="31" t="s">
        <v>382</v>
      </c>
      <c s="32">
        <v>976</v>
      </c>
      <c s="33">
        <v>0</v>
      </c>
      <c s="33">
        <f>ROUND(ROUND(H355,2)*ROUND(G355,3),2)</f>
      </c>
      <c r="O355">
        <f>(I355*21)/100</f>
      </c>
      <c t="s">
        <v>27</v>
      </c>
    </row>
    <row r="356" spans="1:5" ht="12.75">
      <c r="A356" s="34" t="s">
        <v>55</v>
      </c>
      <c r="E356" s="35" t="s">
        <v>52</v>
      </c>
    </row>
    <row r="357" spans="1:5" ht="12.75">
      <c r="A357" s="36" t="s">
        <v>57</v>
      </c>
      <c r="E357" s="37" t="s">
        <v>52</v>
      </c>
    </row>
    <row r="358" spans="1:5" ht="102">
      <c r="A358" t="s">
        <v>59</v>
      </c>
      <c r="E358" s="35" t="s">
        <v>558</v>
      </c>
    </row>
    <row r="359" spans="1:16" ht="12.75">
      <c r="A359" s="24" t="s">
        <v>50</v>
      </c>
      <c s="29" t="s">
        <v>562</v>
      </c>
      <c s="29" t="s">
        <v>563</v>
      </c>
      <c s="24" t="s">
        <v>52</v>
      </c>
      <c s="30" t="s">
        <v>564</v>
      </c>
      <c s="31" t="s">
        <v>382</v>
      </c>
      <c s="32">
        <v>280</v>
      </c>
      <c s="33">
        <v>0</v>
      </c>
      <c s="33">
        <f>ROUND(ROUND(H359,2)*ROUND(G359,3),2)</f>
      </c>
      <c r="O359">
        <f>(I359*21)/100</f>
      </c>
      <c t="s">
        <v>27</v>
      </c>
    </row>
    <row r="360" spans="1:5" ht="12.75">
      <c r="A360" s="34" t="s">
        <v>55</v>
      </c>
      <c r="E360" s="35" t="s">
        <v>52</v>
      </c>
    </row>
    <row r="361" spans="1:5" ht="12.75">
      <c r="A361" s="36" t="s">
        <v>57</v>
      </c>
      <c r="E361" s="37" t="s">
        <v>52</v>
      </c>
    </row>
    <row r="362" spans="1:5" ht="102">
      <c r="A362" t="s">
        <v>59</v>
      </c>
      <c r="E362" s="35" t="s">
        <v>558</v>
      </c>
    </row>
    <row r="363" spans="1:16" ht="25.5">
      <c r="A363" s="24" t="s">
        <v>50</v>
      </c>
      <c s="29" t="s">
        <v>565</v>
      </c>
      <c s="29" t="s">
        <v>566</v>
      </c>
      <c s="24" t="s">
        <v>52</v>
      </c>
      <c s="30" t="s">
        <v>567</v>
      </c>
      <c s="31" t="s">
        <v>382</v>
      </c>
      <c s="32">
        <v>160</v>
      </c>
      <c s="33">
        <v>0</v>
      </c>
      <c s="33">
        <f>ROUND(ROUND(H363,2)*ROUND(G363,3),2)</f>
      </c>
      <c r="O363">
        <f>(I363*21)/100</f>
      </c>
      <c t="s">
        <v>27</v>
      </c>
    </row>
    <row r="364" spans="1:5" ht="12.75">
      <c r="A364" s="34" t="s">
        <v>55</v>
      </c>
      <c r="E364" s="35" t="s">
        <v>52</v>
      </c>
    </row>
    <row r="365" spans="1:5" ht="12.75">
      <c r="A365" s="36" t="s">
        <v>57</v>
      </c>
      <c r="E365" s="37" t="s">
        <v>52</v>
      </c>
    </row>
    <row r="366" spans="1:5" ht="102">
      <c r="A366" t="s">
        <v>59</v>
      </c>
      <c r="E366" s="35" t="s">
        <v>558</v>
      </c>
    </row>
    <row r="367" spans="1:16" ht="25.5">
      <c r="A367" s="24" t="s">
        <v>50</v>
      </c>
      <c s="29" t="s">
        <v>568</v>
      </c>
      <c s="29" t="s">
        <v>569</v>
      </c>
      <c s="24" t="s">
        <v>52</v>
      </c>
      <c s="30" t="s">
        <v>570</v>
      </c>
      <c s="31" t="s">
        <v>339</v>
      </c>
      <c s="32">
        <v>8958</v>
      </c>
      <c s="33">
        <v>0</v>
      </c>
      <c s="33">
        <f>ROUND(ROUND(H367,2)*ROUND(G367,3),2)</f>
      </c>
      <c r="O367">
        <f>(I367*21)/100</f>
      </c>
      <c t="s">
        <v>27</v>
      </c>
    </row>
    <row r="368" spans="1:5" ht="12.75">
      <c r="A368" s="34" t="s">
        <v>55</v>
      </c>
      <c r="E368" s="35" t="s">
        <v>52</v>
      </c>
    </row>
    <row r="369" spans="1:5" ht="12.75">
      <c r="A369" s="36" t="s">
        <v>57</v>
      </c>
      <c r="E369" s="37" t="s">
        <v>52</v>
      </c>
    </row>
    <row r="370" spans="1:5" ht="127.5">
      <c r="A370" t="s">
        <v>59</v>
      </c>
      <c r="E370" s="35" t="s">
        <v>571</v>
      </c>
    </row>
    <row r="371" spans="1:18" ht="12.75" customHeight="1">
      <c r="A371" s="6" t="s">
        <v>47</v>
      </c>
      <c s="6"/>
      <c s="39" t="s">
        <v>572</v>
      </c>
      <c s="6"/>
      <c s="27" t="s">
        <v>573</v>
      </c>
      <c s="6"/>
      <c s="6"/>
      <c s="6"/>
      <c s="40">
        <f>0+Q371</f>
      </c>
      <c r="O371">
        <f>0+R371</f>
      </c>
      <c r="Q371">
        <f>0+I372+I376</f>
      </c>
      <c>
        <f>0+O372+O376</f>
      </c>
    </row>
    <row r="372" spans="1:16" ht="12.75">
      <c r="A372" s="24" t="s">
        <v>50</v>
      </c>
      <c s="29" t="s">
        <v>574</v>
      </c>
      <c s="29" t="s">
        <v>575</v>
      </c>
      <c s="24" t="s">
        <v>52</v>
      </c>
      <c s="30" t="s">
        <v>576</v>
      </c>
      <c s="31" t="s">
        <v>71</v>
      </c>
      <c s="32">
        <v>6</v>
      </c>
      <c s="33">
        <v>0</v>
      </c>
      <c s="33">
        <f>ROUND(ROUND(H372,2)*ROUND(G372,3),2)</f>
      </c>
      <c r="O372">
        <f>(I372*21)/100</f>
      </c>
      <c t="s">
        <v>27</v>
      </c>
    </row>
    <row r="373" spans="1:5" ht="12.75">
      <c r="A373" s="34" t="s">
        <v>55</v>
      </c>
      <c r="E373" s="35" t="s">
        <v>52</v>
      </c>
    </row>
    <row r="374" spans="1:5" ht="12.75">
      <c r="A374" s="36" t="s">
        <v>57</v>
      </c>
      <c r="E374" s="37" t="s">
        <v>52</v>
      </c>
    </row>
    <row r="375" spans="1:5" ht="12.75">
      <c r="A375" t="s">
        <v>59</v>
      </c>
      <c r="E375" s="35" t="s">
        <v>52</v>
      </c>
    </row>
    <row r="376" spans="1:16" ht="12.75">
      <c r="A376" s="24" t="s">
        <v>50</v>
      </c>
      <c s="29" t="s">
        <v>577</v>
      </c>
      <c s="29" t="s">
        <v>578</v>
      </c>
      <c s="24" t="s">
        <v>52</v>
      </c>
      <c s="30" t="s">
        <v>579</v>
      </c>
      <c s="31" t="s">
        <v>71</v>
      </c>
      <c s="32">
        <v>6</v>
      </c>
      <c s="33">
        <v>0</v>
      </c>
      <c s="33">
        <f>ROUND(ROUND(H376,2)*ROUND(G376,3),2)</f>
      </c>
      <c r="O376">
        <f>(I376*21)/100</f>
      </c>
      <c t="s">
        <v>27</v>
      </c>
    </row>
    <row r="377" spans="1:5" ht="12.75">
      <c r="A377" s="34" t="s">
        <v>55</v>
      </c>
      <c r="E377" s="35" t="s">
        <v>52</v>
      </c>
    </row>
    <row r="378" spans="1:5" ht="12.75">
      <c r="A378" s="36" t="s">
        <v>57</v>
      </c>
      <c r="E378" s="37" t="s">
        <v>52</v>
      </c>
    </row>
    <row r="379" spans="1:5" ht="12.75">
      <c r="A379" t="s">
        <v>59</v>
      </c>
      <c r="E379" s="35" t="s">
        <v>52</v>
      </c>
    </row>
    <row r="380" spans="1:18" ht="12.75" customHeight="1">
      <c r="A380" s="6" t="s">
        <v>47</v>
      </c>
      <c s="6"/>
      <c s="39" t="s">
        <v>580</v>
      </c>
      <c s="6"/>
      <c s="27" t="s">
        <v>581</v>
      </c>
      <c s="6"/>
      <c s="6"/>
      <c s="6"/>
      <c s="40">
        <f>0+Q380</f>
      </c>
      <c r="O380">
        <f>0+R380</f>
      </c>
      <c r="Q380">
        <f>0+I381+I385+I389+I393+I397</f>
      </c>
      <c>
        <f>0+O381+O385+O389+O393+O397</f>
      </c>
    </row>
    <row r="381" spans="1:16" ht="25.5">
      <c r="A381" s="24" t="s">
        <v>50</v>
      </c>
      <c s="29" t="s">
        <v>582</v>
      </c>
      <c s="29" t="s">
        <v>583</v>
      </c>
      <c s="24" t="s">
        <v>582</v>
      </c>
      <c s="30" t="s">
        <v>584</v>
      </c>
      <c s="31" t="s">
        <v>339</v>
      </c>
      <c s="32">
        <v>203</v>
      </c>
      <c s="33">
        <v>0</v>
      </c>
      <c s="33">
        <f>ROUND(ROUND(H381,2)*ROUND(G381,3),2)</f>
      </c>
      <c r="O381">
        <f>(I381*21)/100</f>
      </c>
      <c t="s">
        <v>27</v>
      </c>
    </row>
    <row r="382" spans="1:5" ht="12.75">
      <c r="A382" s="34" t="s">
        <v>55</v>
      </c>
      <c r="E382" s="35" t="s">
        <v>585</v>
      </c>
    </row>
    <row r="383" spans="1:5" ht="12.75">
      <c r="A383" s="36" t="s">
        <v>57</v>
      </c>
      <c r="E383" s="37" t="s">
        <v>52</v>
      </c>
    </row>
    <row r="384" spans="1:5" ht="153">
      <c r="A384" t="s">
        <v>59</v>
      </c>
      <c r="E384" s="35" t="s">
        <v>586</v>
      </c>
    </row>
    <row r="385" spans="1:16" ht="25.5">
      <c r="A385" s="24" t="s">
        <v>50</v>
      </c>
      <c s="29" t="s">
        <v>587</v>
      </c>
      <c s="29" t="s">
        <v>588</v>
      </c>
      <c s="24" t="s">
        <v>582</v>
      </c>
      <c s="30" t="s">
        <v>589</v>
      </c>
      <c s="31" t="s">
        <v>339</v>
      </c>
      <c s="32">
        <v>88</v>
      </c>
      <c s="33">
        <v>0</v>
      </c>
      <c s="33">
        <f>ROUND(ROUND(H385,2)*ROUND(G385,3),2)</f>
      </c>
      <c r="O385">
        <f>(I385*21)/100</f>
      </c>
      <c t="s">
        <v>27</v>
      </c>
    </row>
    <row r="386" spans="1:5" ht="12.75">
      <c r="A386" s="34" t="s">
        <v>55</v>
      </c>
      <c r="E386" s="35" t="s">
        <v>585</v>
      </c>
    </row>
    <row r="387" spans="1:5" ht="12.75">
      <c r="A387" s="36" t="s">
        <v>57</v>
      </c>
      <c r="E387" s="37" t="s">
        <v>52</v>
      </c>
    </row>
    <row r="388" spans="1:5" ht="153">
      <c r="A388" t="s">
        <v>59</v>
      </c>
      <c r="E388" s="35" t="s">
        <v>586</v>
      </c>
    </row>
    <row r="389" spans="1:16" ht="25.5">
      <c r="A389" s="24" t="s">
        <v>50</v>
      </c>
      <c s="29" t="s">
        <v>590</v>
      </c>
      <c s="29" t="s">
        <v>591</v>
      </c>
      <c s="24" t="s">
        <v>582</v>
      </c>
      <c s="30" t="s">
        <v>592</v>
      </c>
      <c s="31" t="s">
        <v>339</v>
      </c>
      <c s="32">
        <v>2</v>
      </c>
      <c s="33">
        <v>0</v>
      </c>
      <c s="33">
        <f>ROUND(ROUND(H389,2)*ROUND(G389,3),2)</f>
      </c>
      <c r="O389">
        <f>(I389*21)/100</f>
      </c>
      <c t="s">
        <v>27</v>
      </c>
    </row>
    <row r="390" spans="1:5" ht="12.75">
      <c r="A390" s="34" t="s">
        <v>55</v>
      </c>
      <c r="E390" s="35" t="s">
        <v>585</v>
      </c>
    </row>
    <row r="391" spans="1:5" ht="12.75">
      <c r="A391" s="36" t="s">
        <v>57</v>
      </c>
      <c r="E391" s="37" t="s">
        <v>52</v>
      </c>
    </row>
    <row r="392" spans="1:5" ht="153">
      <c r="A392" t="s">
        <v>59</v>
      </c>
      <c r="E392" s="35" t="s">
        <v>586</v>
      </c>
    </row>
    <row r="393" spans="1:16" ht="25.5">
      <c r="A393" s="24" t="s">
        <v>50</v>
      </c>
      <c s="29" t="s">
        <v>593</v>
      </c>
      <c s="29" t="s">
        <v>594</v>
      </c>
      <c s="24" t="s">
        <v>582</v>
      </c>
      <c s="30" t="s">
        <v>595</v>
      </c>
      <c s="31" t="s">
        <v>339</v>
      </c>
      <c s="32">
        <v>4</v>
      </c>
      <c s="33">
        <v>0</v>
      </c>
      <c s="33">
        <f>ROUND(ROUND(H393,2)*ROUND(G393,3),2)</f>
      </c>
      <c r="O393">
        <f>(I393*21)/100</f>
      </c>
      <c t="s">
        <v>27</v>
      </c>
    </row>
    <row r="394" spans="1:5" ht="25.5">
      <c r="A394" s="34" t="s">
        <v>55</v>
      </c>
      <c r="E394" s="35" t="s">
        <v>596</v>
      </c>
    </row>
    <row r="395" spans="1:5" ht="12.75">
      <c r="A395" s="36" t="s">
        <v>57</v>
      </c>
      <c r="E395" s="37" t="s">
        <v>52</v>
      </c>
    </row>
    <row r="396" spans="1:5" ht="153">
      <c r="A396" t="s">
        <v>59</v>
      </c>
      <c r="E396" s="35" t="s">
        <v>586</v>
      </c>
    </row>
    <row r="397" spans="1:16" ht="25.5">
      <c r="A397" s="24" t="s">
        <v>50</v>
      </c>
      <c s="29" t="s">
        <v>597</v>
      </c>
      <c s="29" t="s">
        <v>598</v>
      </c>
      <c s="24" t="s">
        <v>582</v>
      </c>
      <c s="30" t="s">
        <v>599</v>
      </c>
      <c s="31" t="s">
        <v>339</v>
      </c>
      <c s="32">
        <v>3</v>
      </c>
      <c s="33">
        <v>0</v>
      </c>
      <c s="33">
        <f>ROUND(ROUND(H397,2)*ROUND(G397,3),2)</f>
      </c>
      <c r="O397">
        <f>(I397*21)/100</f>
      </c>
      <c t="s">
        <v>27</v>
      </c>
    </row>
    <row r="398" spans="1:5" ht="25.5">
      <c r="A398" s="34" t="s">
        <v>55</v>
      </c>
      <c r="E398" s="35" t="s">
        <v>596</v>
      </c>
    </row>
    <row r="399" spans="1:5" ht="12.75">
      <c r="A399" s="36" t="s">
        <v>57</v>
      </c>
      <c r="E399" s="37" t="s">
        <v>52</v>
      </c>
    </row>
    <row r="400" spans="1:5" ht="153">
      <c r="A400" t="s">
        <v>59</v>
      </c>
      <c r="E400" s="35" t="s">
        <v>586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0+O9+O30+O63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600</v>
      </c>
      <c s="41">
        <f>0+I9+I30+I63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311</v>
      </c>
      <c s="1"/>
      <c s="14" t="s">
        <v>312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600</v>
      </c>
      <c s="6"/>
      <c s="18" t="s">
        <v>601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602</v>
      </c>
      <c s="25"/>
      <c s="27" t="s">
        <v>603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50</v>
      </c>
      <c s="29" t="s">
        <v>88</v>
      </c>
      <c s="29" t="s">
        <v>604</v>
      </c>
      <c s="24" t="s">
        <v>52</v>
      </c>
      <c s="30" t="s">
        <v>605</v>
      </c>
      <c s="31" t="s">
        <v>71</v>
      </c>
      <c s="32">
        <v>10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55</v>
      </c>
      <c r="E11" s="35" t="s">
        <v>52</v>
      </c>
    </row>
    <row r="12" spans="1:5" ht="12.75">
      <c r="A12" s="36" t="s">
        <v>57</v>
      </c>
      <c r="E12" s="37" t="s">
        <v>606</v>
      </c>
    </row>
    <row r="13" spans="1:5" ht="89.25">
      <c r="A13" t="s">
        <v>59</v>
      </c>
      <c r="E13" s="35" t="s">
        <v>477</v>
      </c>
    </row>
    <row r="14" spans="1:16" ht="12.75">
      <c r="A14" s="24" t="s">
        <v>50</v>
      </c>
      <c s="29" t="s">
        <v>44</v>
      </c>
      <c s="29" t="s">
        <v>478</v>
      </c>
      <c s="24" t="s">
        <v>52</v>
      </c>
      <c s="30" t="s">
        <v>479</v>
      </c>
      <c s="31" t="s">
        <v>71</v>
      </c>
      <c s="32">
        <v>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55</v>
      </c>
      <c r="E15" s="35" t="s">
        <v>52</v>
      </c>
    </row>
    <row r="16" spans="1:5" ht="12.75">
      <c r="A16" s="36" t="s">
        <v>57</v>
      </c>
      <c r="E16" s="37" t="s">
        <v>606</v>
      </c>
    </row>
    <row r="17" spans="1:5" ht="89.25">
      <c r="A17" t="s">
        <v>59</v>
      </c>
      <c r="E17" s="35" t="s">
        <v>480</v>
      </c>
    </row>
    <row r="18" spans="1:16" ht="12.75">
      <c r="A18" s="24" t="s">
        <v>50</v>
      </c>
      <c s="29" t="s">
        <v>46</v>
      </c>
      <c s="29" t="s">
        <v>481</v>
      </c>
      <c s="24" t="s">
        <v>52</v>
      </c>
      <c s="30" t="s">
        <v>482</v>
      </c>
      <c s="31" t="s">
        <v>71</v>
      </c>
      <c s="32">
        <v>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55</v>
      </c>
      <c r="E19" s="35" t="s">
        <v>52</v>
      </c>
    </row>
    <row r="20" spans="1:5" ht="12.75">
      <c r="A20" s="36" t="s">
        <v>57</v>
      </c>
      <c r="E20" s="37" t="s">
        <v>606</v>
      </c>
    </row>
    <row r="21" spans="1:5" ht="89.25">
      <c r="A21" t="s">
        <v>59</v>
      </c>
      <c r="E21" s="35" t="s">
        <v>483</v>
      </c>
    </row>
    <row r="22" spans="1:16" ht="12.75">
      <c r="A22" s="24" t="s">
        <v>50</v>
      </c>
      <c s="29" t="s">
        <v>98</v>
      </c>
      <c s="29" t="s">
        <v>484</v>
      </c>
      <c s="24" t="s">
        <v>52</v>
      </c>
      <c s="30" t="s">
        <v>485</v>
      </c>
      <c s="31" t="s">
        <v>71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55</v>
      </c>
      <c r="E23" s="35" t="s">
        <v>52</v>
      </c>
    </row>
    <row r="24" spans="1:5" ht="12.75">
      <c r="A24" s="36" t="s">
        <v>57</v>
      </c>
      <c r="E24" s="37" t="s">
        <v>606</v>
      </c>
    </row>
    <row r="25" spans="1:5" ht="89.25">
      <c r="A25" t="s">
        <v>59</v>
      </c>
      <c r="E25" s="35" t="s">
        <v>486</v>
      </c>
    </row>
    <row r="26" spans="1:16" ht="12.75">
      <c r="A26" s="24" t="s">
        <v>50</v>
      </c>
      <c s="29" t="s">
        <v>109</v>
      </c>
      <c s="29" t="s">
        <v>607</v>
      </c>
      <c s="24" t="s">
        <v>52</v>
      </c>
      <c s="30" t="s">
        <v>608</v>
      </c>
      <c s="31" t="s">
        <v>71</v>
      </c>
      <c s="32">
        <v>0.1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55</v>
      </c>
      <c r="E27" s="35" t="s">
        <v>52</v>
      </c>
    </row>
    <row r="28" spans="1:5" ht="12.75">
      <c r="A28" s="36" t="s">
        <v>57</v>
      </c>
      <c r="E28" s="37" t="s">
        <v>606</v>
      </c>
    </row>
    <row r="29" spans="1:5" ht="114.75">
      <c r="A29" t="s">
        <v>59</v>
      </c>
      <c r="E29" s="35" t="s">
        <v>609</v>
      </c>
    </row>
    <row r="30" spans="1:18" ht="12.75" customHeight="1">
      <c r="A30" s="6" t="s">
        <v>47</v>
      </c>
      <c s="6"/>
      <c s="39" t="s">
        <v>354</v>
      </c>
      <c s="6"/>
      <c s="27" t="s">
        <v>355</v>
      </c>
      <c s="6"/>
      <c s="6"/>
      <c s="6"/>
      <c s="40">
        <f>0+Q30</f>
      </c>
      <c r="O30">
        <f>0+R30</f>
      </c>
      <c r="Q30">
        <f>0+I31+I35+I39+I43+I47+I51+I55+I59</f>
      </c>
      <c>
        <f>0+O31+O35+O39+O43+O47+O51+O55+O59</f>
      </c>
    </row>
    <row r="31" spans="1:16" ht="25.5">
      <c r="A31" s="24" t="s">
        <v>50</v>
      </c>
      <c s="29" t="s">
        <v>33</v>
      </c>
      <c s="29" t="s">
        <v>610</v>
      </c>
      <c s="24" t="s">
        <v>52</v>
      </c>
      <c s="30" t="s">
        <v>611</v>
      </c>
      <c s="31" t="s">
        <v>71</v>
      </c>
      <c s="32">
        <v>3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55</v>
      </c>
      <c r="E32" s="35" t="s">
        <v>52</v>
      </c>
    </row>
    <row r="33" spans="1:5" ht="12.75">
      <c r="A33" s="36" t="s">
        <v>57</v>
      </c>
      <c r="E33" s="37" t="s">
        <v>612</v>
      </c>
    </row>
    <row r="34" spans="1:5" ht="114.75">
      <c r="A34" t="s">
        <v>59</v>
      </c>
      <c r="E34" s="35" t="s">
        <v>379</v>
      </c>
    </row>
    <row r="35" spans="1:16" ht="12.75">
      <c r="A35" s="24" t="s">
        <v>50</v>
      </c>
      <c s="29" t="s">
        <v>27</v>
      </c>
      <c s="29" t="s">
        <v>613</v>
      </c>
      <c s="24" t="s">
        <v>52</v>
      </c>
      <c s="30" t="s">
        <v>614</v>
      </c>
      <c s="31" t="s">
        <v>71</v>
      </c>
      <c s="32">
        <v>8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55</v>
      </c>
      <c r="E36" s="35" t="s">
        <v>52</v>
      </c>
    </row>
    <row r="37" spans="1:5" ht="12.75">
      <c r="A37" s="36" t="s">
        <v>57</v>
      </c>
      <c r="E37" s="37" t="s">
        <v>612</v>
      </c>
    </row>
    <row r="38" spans="1:5" ht="114.75">
      <c r="A38" t="s">
        <v>59</v>
      </c>
      <c r="E38" s="35" t="s">
        <v>379</v>
      </c>
    </row>
    <row r="39" spans="1:16" ht="12.75">
      <c r="A39" s="24" t="s">
        <v>50</v>
      </c>
      <c s="29" t="s">
        <v>26</v>
      </c>
      <c s="29" t="s">
        <v>615</v>
      </c>
      <c s="24" t="s">
        <v>52</v>
      </c>
      <c s="30" t="s">
        <v>616</v>
      </c>
      <c s="31" t="s">
        <v>71</v>
      </c>
      <c s="32">
        <v>2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55</v>
      </c>
      <c r="E40" s="35" t="s">
        <v>52</v>
      </c>
    </row>
    <row r="41" spans="1:5" ht="12.75">
      <c r="A41" s="36" t="s">
        <v>57</v>
      </c>
      <c r="E41" s="37" t="s">
        <v>612</v>
      </c>
    </row>
    <row r="42" spans="1:5" ht="114.75">
      <c r="A42" t="s">
        <v>59</v>
      </c>
      <c r="E42" s="35" t="s">
        <v>379</v>
      </c>
    </row>
    <row r="43" spans="1:16" ht="12.75">
      <c r="A43" s="24" t="s">
        <v>50</v>
      </c>
      <c s="29" t="s">
        <v>37</v>
      </c>
      <c s="29" t="s">
        <v>617</v>
      </c>
      <c s="24" t="s">
        <v>52</v>
      </c>
      <c s="30" t="s">
        <v>618</v>
      </c>
      <c s="31" t="s">
        <v>382</v>
      </c>
      <c s="32">
        <v>290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55</v>
      </c>
      <c r="E44" s="35" t="s">
        <v>52</v>
      </c>
    </row>
    <row r="45" spans="1:5" ht="12.75">
      <c r="A45" s="36" t="s">
        <v>57</v>
      </c>
      <c r="E45" s="37" t="s">
        <v>612</v>
      </c>
    </row>
    <row r="46" spans="1:5" ht="114.75">
      <c r="A46" t="s">
        <v>59</v>
      </c>
      <c r="E46" s="35" t="s">
        <v>408</v>
      </c>
    </row>
    <row r="47" spans="1:16" ht="12.75">
      <c r="A47" s="24" t="s">
        <v>50</v>
      </c>
      <c s="29" t="s">
        <v>39</v>
      </c>
      <c s="29" t="s">
        <v>619</v>
      </c>
      <c s="24" t="s">
        <v>52</v>
      </c>
      <c s="30" t="s">
        <v>620</v>
      </c>
      <c s="31" t="s">
        <v>71</v>
      </c>
      <c s="32">
        <v>2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55</v>
      </c>
      <c r="E48" s="35" t="s">
        <v>52</v>
      </c>
    </row>
    <row r="49" spans="1:5" ht="12.75">
      <c r="A49" s="36" t="s">
        <v>57</v>
      </c>
      <c r="E49" s="37" t="s">
        <v>612</v>
      </c>
    </row>
    <row r="50" spans="1:5" ht="114.75">
      <c r="A50" t="s">
        <v>59</v>
      </c>
      <c r="E50" s="35" t="s">
        <v>379</v>
      </c>
    </row>
    <row r="51" spans="1:16" ht="25.5">
      <c r="A51" s="24" t="s">
        <v>50</v>
      </c>
      <c s="29" t="s">
        <v>41</v>
      </c>
      <c s="29" t="s">
        <v>621</v>
      </c>
      <c s="24" t="s">
        <v>52</v>
      </c>
      <c s="30" t="s">
        <v>622</v>
      </c>
      <c s="31" t="s">
        <v>71</v>
      </c>
      <c s="32">
        <v>3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55</v>
      </c>
      <c r="E52" s="35" t="s">
        <v>52</v>
      </c>
    </row>
    <row r="53" spans="1:5" ht="12.75">
      <c r="A53" s="36" t="s">
        <v>57</v>
      </c>
      <c r="E53" s="37" t="s">
        <v>623</v>
      </c>
    </row>
    <row r="54" spans="1:5" ht="76.5">
      <c r="A54" t="s">
        <v>59</v>
      </c>
      <c r="E54" s="35" t="s">
        <v>624</v>
      </c>
    </row>
    <row r="55" spans="1:16" ht="25.5">
      <c r="A55" s="24" t="s">
        <v>50</v>
      </c>
      <c s="29" t="s">
        <v>78</v>
      </c>
      <c s="29" t="s">
        <v>625</v>
      </c>
      <c s="24" t="s">
        <v>52</v>
      </c>
      <c s="30" t="s">
        <v>626</v>
      </c>
      <c s="31" t="s">
        <v>71</v>
      </c>
      <c s="32">
        <v>3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55</v>
      </c>
      <c r="E56" s="35" t="s">
        <v>52</v>
      </c>
    </row>
    <row r="57" spans="1:5" ht="12.75">
      <c r="A57" s="36" t="s">
        <v>57</v>
      </c>
      <c r="E57" s="37" t="s">
        <v>623</v>
      </c>
    </row>
    <row r="58" spans="1:5" ht="89.25">
      <c r="A58" t="s">
        <v>59</v>
      </c>
      <c r="E58" s="35" t="s">
        <v>627</v>
      </c>
    </row>
    <row r="59" spans="1:16" ht="12.75">
      <c r="A59" s="24" t="s">
        <v>50</v>
      </c>
      <c s="29" t="s">
        <v>105</v>
      </c>
      <c s="29" t="s">
        <v>628</v>
      </c>
      <c s="24" t="s">
        <v>52</v>
      </c>
      <c s="30" t="s">
        <v>629</v>
      </c>
      <c s="31" t="s">
        <v>382</v>
      </c>
      <c s="32">
        <v>48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55</v>
      </c>
      <c r="E60" s="35" t="s">
        <v>52</v>
      </c>
    </row>
    <row r="61" spans="1:5" ht="12.75">
      <c r="A61" s="36" t="s">
        <v>57</v>
      </c>
      <c r="E61" s="37" t="s">
        <v>612</v>
      </c>
    </row>
    <row r="62" spans="1:5" ht="12.75">
      <c r="A62" t="s">
        <v>59</v>
      </c>
      <c r="E62" s="35" t="s">
        <v>52</v>
      </c>
    </row>
    <row r="63" spans="1:18" ht="12.75" customHeight="1">
      <c r="A63" s="6" t="s">
        <v>47</v>
      </c>
      <c s="6"/>
      <c s="39" t="s">
        <v>630</v>
      </c>
      <c s="6"/>
      <c s="27" t="s">
        <v>494</v>
      </c>
      <c s="6"/>
      <c s="6"/>
      <c s="6"/>
      <c s="40">
        <f>0+Q63</f>
      </c>
      <c r="O63">
        <f>0+R63</f>
      </c>
      <c r="Q63">
        <f>0+I64</f>
      </c>
      <c>
        <f>0+O64</f>
      </c>
    </row>
    <row r="64" spans="1:16" ht="25.5">
      <c r="A64" s="24" t="s">
        <v>50</v>
      </c>
      <c s="29" t="s">
        <v>102</v>
      </c>
      <c s="29" t="s">
        <v>631</v>
      </c>
      <c s="24" t="s">
        <v>52</v>
      </c>
      <c s="30" t="s">
        <v>632</v>
      </c>
      <c s="31" t="s">
        <v>71</v>
      </c>
      <c s="32">
        <v>8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55</v>
      </c>
      <c r="E65" s="35" t="s">
        <v>52</v>
      </c>
    </row>
    <row r="66" spans="1:5" ht="12.75">
      <c r="A66" s="36" t="s">
        <v>57</v>
      </c>
      <c r="E66" s="37" t="s">
        <v>606</v>
      </c>
    </row>
    <row r="67" spans="1:5" ht="102">
      <c r="A67" t="s">
        <v>59</v>
      </c>
      <c r="E67" s="35" t="s">
        <v>513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0+O9+O46+O67+O76+O145+O190+O235+O276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633</v>
      </c>
      <c s="41">
        <f>0+I9+I46+I67+I76+I145+I190+I235+I276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311</v>
      </c>
      <c s="1"/>
      <c s="14" t="s">
        <v>312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633</v>
      </c>
      <c s="6"/>
      <c s="18" t="s">
        <v>634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33</v>
      </c>
      <c s="25"/>
      <c s="27" t="s">
        <v>635</v>
      </c>
      <c s="25"/>
      <c s="25"/>
      <c s="25"/>
      <c s="28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24" t="s">
        <v>50</v>
      </c>
      <c s="29" t="s">
        <v>41</v>
      </c>
      <c s="29" t="s">
        <v>636</v>
      </c>
      <c s="24" t="s">
        <v>52</v>
      </c>
      <c s="30" t="s">
        <v>637</v>
      </c>
      <c s="31" t="s">
        <v>67</v>
      </c>
      <c s="32">
        <v>2120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55</v>
      </c>
      <c r="E11" s="35" t="s">
        <v>52</v>
      </c>
    </row>
    <row r="12" spans="1:5" ht="12.75">
      <c r="A12" s="36" t="s">
        <v>57</v>
      </c>
      <c r="E12" s="37" t="s">
        <v>638</v>
      </c>
    </row>
    <row r="13" spans="1:5" ht="12.75">
      <c r="A13" t="s">
        <v>59</v>
      </c>
      <c r="E13" s="35" t="s">
        <v>639</v>
      </c>
    </row>
    <row r="14" spans="1:16" ht="12.75">
      <c r="A14" s="24" t="s">
        <v>50</v>
      </c>
      <c s="29" t="s">
        <v>78</v>
      </c>
      <c s="29" t="s">
        <v>640</v>
      </c>
      <c s="24" t="s">
        <v>52</v>
      </c>
      <c s="30" t="s">
        <v>641</v>
      </c>
      <c s="31" t="s">
        <v>67</v>
      </c>
      <c s="32">
        <v>250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55</v>
      </c>
      <c r="E15" s="35" t="s">
        <v>52</v>
      </c>
    </row>
    <row r="16" spans="1:5" ht="12.75">
      <c r="A16" s="36" t="s">
        <v>57</v>
      </c>
      <c r="E16" s="37" t="s">
        <v>638</v>
      </c>
    </row>
    <row r="17" spans="1:5" ht="25.5">
      <c r="A17" t="s">
        <v>59</v>
      </c>
      <c r="E17" s="35" t="s">
        <v>642</v>
      </c>
    </row>
    <row r="18" spans="1:16" ht="12.75">
      <c r="A18" s="24" t="s">
        <v>50</v>
      </c>
      <c s="29" t="s">
        <v>88</v>
      </c>
      <c s="29" t="s">
        <v>643</v>
      </c>
      <c s="24" t="s">
        <v>52</v>
      </c>
      <c s="30" t="s">
        <v>644</v>
      </c>
      <c s="31" t="s">
        <v>229</v>
      </c>
      <c s="32">
        <v>68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55</v>
      </c>
      <c r="E19" s="35" t="s">
        <v>52</v>
      </c>
    </row>
    <row r="20" spans="1:5" ht="12.75">
      <c r="A20" s="36" t="s">
        <v>57</v>
      </c>
      <c r="E20" s="37" t="s">
        <v>638</v>
      </c>
    </row>
    <row r="21" spans="1:5" ht="38.25">
      <c r="A21" t="s">
        <v>59</v>
      </c>
      <c r="E21" s="35" t="s">
        <v>645</v>
      </c>
    </row>
    <row r="22" spans="1:16" ht="12.75">
      <c r="A22" s="24" t="s">
        <v>50</v>
      </c>
      <c s="29" t="s">
        <v>44</v>
      </c>
      <c s="29" t="s">
        <v>646</v>
      </c>
      <c s="24" t="s">
        <v>52</v>
      </c>
      <c s="30" t="s">
        <v>647</v>
      </c>
      <c s="31" t="s">
        <v>319</v>
      </c>
      <c s="32">
        <v>96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55</v>
      </c>
      <c r="E23" s="35" t="s">
        <v>52</v>
      </c>
    </row>
    <row r="24" spans="1:5" ht="12.75">
      <c r="A24" s="36" t="s">
        <v>57</v>
      </c>
      <c r="E24" s="37" t="s">
        <v>638</v>
      </c>
    </row>
    <row r="25" spans="1:5" ht="216.75">
      <c r="A25" t="s">
        <v>59</v>
      </c>
      <c r="E25" s="35" t="s">
        <v>648</v>
      </c>
    </row>
    <row r="26" spans="1:16" ht="12.75">
      <c r="A26" s="24" t="s">
        <v>50</v>
      </c>
      <c s="29" t="s">
        <v>46</v>
      </c>
      <c s="29" t="s">
        <v>649</v>
      </c>
      <c s="24" t="s">
        <v>52</v>
      </c>
      <c s="30" t="s">
        <v>650</v>
      </c>
      <c s="31" t="s">
        <v>319</v>
      </c>
      <c s="32">
        <v>620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55</v>
      </c>
      <c r="E27" s="35" t="s">
        <v>52</v>
      </c>
    </row>
    <row r="28" spans="1:5" ht="12.75">
      <c r="A28" s="36" t="s">
        <v>57</v>
      </c>
      <c r="E28" s="37" t="s">
        <v>638</v>
      </c>
    </row>
    <row r="29" spans="1:5" ht="216.75">
      <c r="A29" t="s">
        <v>59</v>
      </c>
      <c r="E29" s="35" t="s">
        <v>648</v>
      </c>
    </row>
    <row r="30" spans="1:16" ht="12.75">
      <c r="A30" s="24" t="s">
        <v>50</v>
      </c>
      <c s="29" t="s">
        <v>98</v>
      </c>
      <c s="29" t="s">
        <v>651</v>
      </c>
      <c s="24" t="s">
        <v>52</v>
      </c>
      <c s="30" t="s">
        <v>652</v>
      </c>
      <c s="31" t="s">
        <v>653</v>
      </c>
      <c s="32">
        <v>3300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55</v>
      </c>
      <c r="E31" s="35" t="s">
        <v>52</v>
      </c>
    </row>
    <row r="32" spans="1:5" ht="12.75">
      <c r="A32" s="36" t="s">
        <v>57</v>
      </c>
      <c r="E32" s="37" t="s">
        <v>638</v>
      </c>
    </row>
    <row r="33" spans="1:5" ht="25.5">
      <c r="A33" t="s">
        <v>59</v>
      </c>
      <c r="E33" s="35" t="s">
        <v>654</v>
      </c>
    </row>
    <row r="34" spans="1:16" ht="12.75">
      <c r="A34" s="24" t="s">
        <v>50</v>
      </c>
      <c s="29" t="s">
        <v>102</v>
      </c>
      <c s="29" t="s">
        <v>655</v>
      </c>
      <c s="24" t="s">
        <v>52</v>
      </c>
      <c s="30" t="s">
        <v>656</v>
      </c>
      <c s="31" t="s">
        <v>54</v>
      </c>
      <c s="32">
        <v>584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55</v>
      </c>
      <c r="E35" s="35" t="s">
        <v>52</v>
      </c>
    </row>
    <row r="36" spans="1:5" ht="12.75">
      <c r="A36" s="36" t="s">
        <v>57</v>
      </c>
      <c r="E36" s="37" t="s">
        <v>638</v>
      </c>
    </row>
    <row r="37" spans="1:5" ht="25.5">
      <c r="A37" t="s">
        <v>59</v>
      </c>
      <c r="E37" s="35" t="s">
        <v>657</v>
      </c>
    </row>
    <row r="38" spans="1:16" ht="12.75">
      <c r="A38" s="24" t="s">
        <v>50</v>
      </c>
      <c s="29" t="s">
        <v>105</v>
      </c>
      <c s="29" t="s">
        <v>658</v>
      </c>
      <c s="24" t="s">
        <v>52</v>
      </c>
      <c s="30" t="s">
        <v>659</v>
      </c>
      <c s="31" t="s">
        <v>319</v>
      </c>
      <c s="32">
        <v>606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55</v>
      </c>
      <c r="E39" s="35" t="s">
        <v>52</v>
      </c>
    </row>
    <row r="40" spans="1:5" ht="12.75">
      <c r="A40" s="36" t="s">
        <v>57</v>
      </c>
      <c r="E40" s="37" t="s">
        <v>638</v>
      </c>
    </row>
    <row r="41" spans="1:5" ht="153">
      <c r="A41" t="s">
        <v>59</v>
      </c>
      <c r="E41" s="35" t="s">
        <v>660</v>
      </c>
    </row>
    <row r="42" spans="1:16" ht="12.75">
      <c r="A42" s="24" t="s">
        <v>50</v>
      </c>
      <c s="29" t="s">
        <v>109</v>
      </c>
      <c s="29" t="s">
        <v>661</v>
      </c>
      <c s="24" t="s">
        <v>52</v>
      </c>
      <c s="30" t="s">
        <v>662</v>
      </c>
      <c s="31" t="s">
        <v>67</v>
      </c>
      <c s="32">
        <v>2120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55</v>
      </c>
      <c r="E43" s="35" t="s">
        <v>52</v>
      </c>
    </row>
    <row r="44" spans="1:5" ht="12.75">
      <c r="A44" s="36" t="s">
        <v>57</v>
      </c>
      <c r="E44" s="37" t="s">
        <v>638</v>
      </c>
    </row>
    <row r="45" spans="1:5" ht="38.25">
      <c r="A45" t="s">
        <v>59</v>
      </c>
      <c r="E45" s="35" t="s">
        <v>663</v>
      </c>
    </row>
    <row r="46" spans="1:18" ht="12.75" customHeight="1">
      <c r="A46" s="6" t="s">
        <v>47</v>
      </c>
      <c s="6"/>
      <c s="39" t="s">
        <v>37</v>
      </c>
      <c s="6"/>
      <c s="27" t="s">
        <v>664</v>
      </c>
      <c s="6"/>
      <c s="6"/>
      <c s="6"/>
      <c s="40">
        <f>0+Q46</f>
      </c>
      <c r="O46">
        <f>0+R46</f>
      </c>
      <c r="Q46">
        <f>0+I47+I51+I55+I59+I63</f>
      </c>
      <c>
        <f>0+O47+O51+O55+O59+O63</f>
      </c>
    </row>
    <row r="47" spans="1:16" ht="12.75">
      <c r="A47" s="24" t="s">
        <v>50</v>
      </c>
      <c s="29" t="s">
        <v>112</v>
      </c>
      <c s="29" t="s">
        <v>665</v>
      </c>
      <c s="24" t="s">
        <v>52</v>
      </c>
      <c s="30" t="s">
        <v>666</v>
      </c>
      <c s="31" t="s">
        <v>319</v>
      </c>
      <c s="32">
        <v>45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55</v>
      </c>
      <c r="E48" s="35" t="s">
        <v>52</v>
      </c>
    </row>
    <row r="49" spans="1:5" ht="12.75">
      <c r="A49" s="36" t="s">
        <v>57</v>
      </c>
      <c r="E49" s="37" t="s">
        <v>638</v>
      </c>
    </row>
    <row r="50" spans="1:5" ht="38.25">
      <c r="A50" t="s">
        <v>59</v>
      </c>
      <c r="E50" s="35" t="s">
        <v>667</v>
      </c>
    </row>
    <row r="51" spans="1:16" ht="12.75">
      <c r="A51" s="24" t="s">
        <v>50</v>
      </c>
      <c s="29" t="s">
        <v>116</v>
      </c>
      <c s="29" t="s">
        <v>668</v>
      </c>
      <c s="24" t="s">
        <v>52</v>
      </c>
      <c s="30" t="s">
        <v>669</v>
      </c>
      <c s="31" t="s">
        <v>67</v>
      </c>
      <c s="32">
        <v>16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55</v>
      </c>
      <c r="E52" s="35" t="s">
        <v>52</v>
      </c>
    </row>
    <row r="53" spans="1:5" ht="12.75">
      <c r="A53" s="36" t="s">
        <v>57</v>
      </c>
      <c r="E53" s="37" t="s">
        <v>638</v>
      </c>
    </row>
    <row r="54" spans="1:5" ht="63.75">
      <c r="A54" t="s">
        <v>59</v>
      </c>
      <c r="E54" s="35" t="s">
        <v>670</v>
      </c>
    </row>
    <row r="55" spans="1:16" ht="12.75">
      <c r="A55" s="24" t="s">
        <v>50</v>
      </c>
      <c s="29" t="s">
        <v>119</v>
      </c>
      <c s="29" t="s">
        <v>671</v>
      </c>
      <c s="24" t="s">
        <v>52</v>
      </c>
      <c s="30" t="s">
        <v>672</v>
      </c>
      <c s="31" t="s">
        <v>319</v>
      </c>
      <c s="32">
        <v>4.4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55</v>
      </c>
      <c r="E56" s="35" t="s">
        <v>52</v>
      </c>
    </row>
    <row r="57" spans="1:5" ht="12.75">
      <c r="A57" s="36" t="s">
        <v>57</v>
      </c>
      <c r="E57" s="37" t="s">
        <v>638</v>
      </c>
    </row>
    <row r="58" spans="1:5" ht="38.25">
      <c r="A58" t="s">
        <v>59</v>
      </c>
      <c r="E58" s="35" t="s">
        <v>673</v>
      </c>
    </row>
    <row r="59" spans="1:16" ht="12.75">
      <c r="A59" s="24" t="s">
        <v>50</v>
      </c>
      <c s="29" t="s">
        <v>122</v>
      </c>
      <c s="29" t="s">
        <v>674</v>
      </c>
      <c s="24" t="s">
        <v>52</v>
      </c>
      <c s="30" t="s">
        <v>675</v>
      </c>
      <c s="31" t="s">
        <v>67</v>
      </c>
      <c s="32">
        <v>8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55</v>
      </c>
      <c r="E60" s="35" t="s">
        <v>52</v>
      </c>
    </row>
    <row r="61" spans="1:5" ht="12.75">
      <c r="A61" s="36" t="s">
        <v>57</v>
      </c>
      <c r="E61" s="37" t="s">
        <v>638</v>
      </c>
    </row>
    <row r="62" spans="1:5" ht="89.25">
      <c r="A62" t="s">
        <v>59</v>
      </c>
      <c r="E62" s="35" t="s">
        <v>676</v>
      </c>
    </row>
    <row r="63" spans="1:16" ht="12.75">
      <c r="A63" s="24" t="s">
        <v>50</v>
      </c>
      <c s="29" t="s">
        <v>125</v>
      </c>
      <c s="29" t="s">
        <v>677</v>
      </c>
      <c s="24" t="s">
        <v>52</v>
      </c>
      <c s="30" t="s">
        <v>678</v>
      </c>
      <c s="31" t="s">
        <v>319</v>
      </c>
      <c s="32">
        <v>0.8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12.75">
      <c r="A64" s="34" t="s">
        <v>55</v>
      </c>
      <c r="E64" s="35" t="s">
        <v>52</v>
      </c>
    </row>
    <row r="65" spans="1:5" ht="12.75">
      <c r="A65" s="36" t="s">
        <v>57</v>
      </c>
      <c r="E65" s="37" t="s">
        <v>638</v>
      </c>
    </row>
    <row r="66" spans="1:5" ht="76.5">
      <c r="A66" t="s">
        <v>59</v>
      </c>
      <c r="E66" s="35" t="s">
        <v>679</v>
      </c>
    </row>
    <row r="67" spans="1:18" ht="12.75" customHeight="1">
      <c r="A67" s="6" t="s">
        <v>47</v>
      </c>
      <c s="6"/>
      <c s="39" t="s">
        <v>78</v>
      </c>
      <c s="6"/>
      <c s="27" t="s">
        <v>680</v>
      </c>
      <c s="6"/>
      <c s="6"/>
      <c s="6"/>
      <c s="40">
        <f>0+Q67</f>
      </c>
      <c r="O67">
        <f>0+R67</f>
      </c>
      <c r="Q67">
        <f>0+I68+I72</f>
      </c>
      <c>
        <f>0+O68+O72</f>
      </c>
    </row>
    <row r="68" spans="1:16" ht="12.75">
      <c r="A68" s="24" t="s">
        <v>50</v>
      </c>
      <c s="29" t="s">
        <v>82</v>
      </c>
      <c s="29" t="s">
        <v>681</v>
      </c>
      <c s="24" t="s">
        <v>52</v>
      </c>
      <c s="30" t="s">
        <v>682</v>
      </c>
      <c s="31" t="s">
        <v>319</v>
      </c>
      <c s="32">
        <v>2.5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55</v>
      </c>
      <c r="E69" s="35" t="s">
        <v>52</v>
      </c>
    </row>
    <row r="70" spans="1:5" ht="12.75">
      <c r="A70" s="36" t="s">
        <v>57</v>
      </c>
      <c r="E70" s="37" t="s">
        <v>638</v>
      </c>
    </row>
    <row r="71" spans="1:5" ht="267.75">
      <c r="A71" t="s">
        <v>59</v>
      </c>
      <c r="E71" s="35" t="s">
        <v>683</v>
      </c>
    </row>
    <row r="72" spans="1:16" ht="12.75">
      <c r="A72" s="24" t="s">
        <v>50</v>
      </c>
      <c s="29" t="s">
        <v>517</v>
      </c>
      <c s="29" t="s">
        <v>684</v>
      </c>
      <c s="24" t="s">
        <v>52</v>
      </c>
      <c s="30" t="s">
        <v>685</v>
      </c>
      <c s="31" t="s">
        <v>67</v>
      </c>
      <c s="32">
        <v>32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55</v>
      </c>
      <c r="E73" s="35" t="s">
        <v>52</v>
      </c>
    </row>
    <row r="74" spans="1:5" ht="12.75">
      <c r="A74" s="36" t="s">
        <v>57</v>
      </c>
      <c r="E74" s="37" t="s">
        <v>638</v>
      </c>
    </row>
    <row r="75" spans="1:5" ht="38.25">
      <c r="A75" t="s">
        <v>59</v>
      </c>
      <c r="E75" s="35" t="s">
        <v>686</v>
      </c>
    </row>
    <row r="76" spans="1:18" ht="12.75" customHeight="1">
      <c r="A76" s="6" t="s">
        <v>47</v>
      </c>
      <c s="6"/>
      <c s="39" t="s">
        <v>517</v>
      </c>
      <c s="6"/>
      <c s="27" t="s">
        <v>49</v>
      </c>
      <c s="6"/>
      <c s="6"/>
      <c s="6"/>
      <c s="40">
        <f>0+Q76</f>
      </c>
      <c r="O76">
        <f>0+R76</f>
      </c>
      <c r="Q76">
        <f>0+I77+I81+I85+I89+I93+I97+I101+I105+I109+I113+I117+I121+I125+I129+I133+I137+I141</f>
      </c>
      <c>
        <f>0+O77+O81+O85+O89+O93+O97+O101+O105+O109+O113+O117+O121+O125+O129+O133+O137+O141</f>
      </c>
    </row>
    <row r="77" spans="1:16" ht="12.75">
      <c r="A77" s="24" t="s">
        <v>50</v>
      </c>
      <c s="29" t="s">
        <v>128</v>
      </c>
      <c s="29" t="s">
        <v>687</v>
      </c>
      <c s="24" t="s">
        <v>52</v>
      </c>
      <c s="30" t="s">
        <v>688</v>
      </c>
      <c s="31" t="s">
        <v>71</v>
      </c>
      <c s="32">
        <v>12</v>
      </c>
      <c s="33">
        <v>0</v>
      </c>
      <c s="33">
        <f>ROUND(ROUND(H77,2)*ROUND(G77,3),2)</f>
      </c>
      <c r="O77">
        <f>(I77*21)/100</f>
      </c>
      <c t="s">
        <v>27</v>
      </c>
    </row>
    <row r="78" spans="1:5" ht="12.75">
      <c r="A78" s="34" t="s">
        <v>55</v>
      </c>
      <c r="E78" s="35" t="s">
        <v>52</v>
      </c>
    </row>
    <row r="79" spans="1:5" ht="12.75">
      <c r="A79" s="36" t="s">
        <v>57</v>
      </c>
      <c r="E79" s="37" t="s">
        <v>638</v>
      </c>
    </row>
    <row r="80" spans="1:5" ht="51">
      <c r="A80" t="s">
        <v>59</v>
      </c>
      <c r="E80" s="35" t="s">
        <v>689</v>
      </c>
    </row>
    <row r="81" spans="1:16" ht="12.75">
      <c r="A81" s="24" t="s">
        <v>50</v>
      </c>
      <c s="29" t="s">
        <v>132</v>
      </c>
      <c s="29" t="s">
        <v>690</v>
      </c>
      <c s="24" t="s">
        <v>52</v>
      </c>
      <c s="30" t="s">
        <v>691</v>
      </c>
      <c s="31" t="s">
        <v>54</v>
      </c>
      <c s="32">
        <v>547</v>
      </c>
      <c s="33">
        <v>0</v>
      </c>
      <c s="33">
        <f>ROUND(ROUND(H81,2)*ROUND(G81,3),2)</f>
      </c>
      <c r="O81">
        <f>(I81*21)/100</f>
      </c>
      <c t="s">
        <v>27</v>
      </c>
    </row>
    <row r="82" spans="1:5" ht="12.75">
      <c r="A82" s="34" t="s">
        <v>55</v>
      </c>
      <c r="E82" s="35" t="s">
        <v>52</v>
      </c>
    </row>
    <row r="83" spans="1:5" ht="12.75">
      <c r="A83" s="36" t="s">
        <v>57</v>
      </c>
      <c r="E83" s="37" t="s">
        <v>638</v>
      </c>
    </row>
    <row r="84" spans="1:5" ht="51">
      <c r="A84" t="s">
        <v>59</v>
      </c>
      <c r="E84" s="35" t="s">
        <v>692</v>
      </c>
    </row>
    <row r="85" spans="1:16" ht="12.75">
      <c r="A85" s="24" t="s">
        <v>50</v>
      </c>
      <c s="29" t="s">
        <v>138</v>
      </c>
      <c s="29" t="s">
        <v>693</v>
      </c>
      <c s="24" t="s">
        <v>52</v>
      </c>
      <c s="30" t="s">
        <v>694</v>
      </c>
      <c s="31" t="s">
        <v>54</v>
      </c>
      <c s="32">
        <v>1414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12.75">
      <c r="A86" s="34" t="s">
        <v>55</v>
      </c>
      <c r="E86" s="35" t="s">
        <v>52</v>
      </c>
    </row>
    <row r="87" spans="1:5" ht="12.75">
      <c r="A87" s="36" t="s">
        <v>57</v>
      </c>
      <c r="E87" s="37" t="s">
        <v>638</v>
      </c>
    </row>
    <row r="88" spans="1:5" ht="51">
      <c r="A88" t="s">
        <v>59</v>
      </c>
      <c r="E88" s="35" t="s">
        <v>692</v>
      </c>
    </row>
    <row r="89" spans="1:16" ht="12.75">
      <c r="A89" s="24" t="s">
        <v>50</v>
      </c>
      <c s="29" t="s">
        <v>142</v>
      </c>
      <c s="29" t="s">
        <v>695</v>
      </c>
      <c s="24" t="s">
        <v>52</v>
      </c>
      <c s="30" t="s">
        <v>696</v>
      </c>
      <c s="31" t="s">
        <v>54</v>
      </c>
      <c s="32">
        <v>72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12.75">
      <c r="A90" s="34" t="s">
        <v>55</v>
      </c>
      <c r="E90" s="35" t="s">
        <v>52</v>
      </c>
    </row>
    <row r="91" spans="1:5" ht="12.75">
      <c r="A91" s="36" t="s">
        <v>57</v>
      </c>
      <c r="E91" s="37" t="s">
        <v>638</v>
      </c>
    </row>
    <row r="92" spans="1:5" ht="51">
      <c r="A92" t="s">
        <v>59</v>
      </c>
      <c r="E92" s="35" t="s">
        <v>697</v>
      </c>
    </row>
    <row r="93" spans="1:16" ht="12.75">
      <c r="A93" s="24" t="s">
        <v>50</v>
      </c>
      <c s="29" t="s">
        <v>145</v>
      </c>
      <c s="29" t="s">
        <v>698</v>
      </c>
      <c s="24" t="s">
        <v>52</v>
      </c>
      <c s="30" t="s">
        <v>699</v>
      </c>
      <c s="31" t="s">
        <v>71</v>
      </c>
      <c s="32">
        <v>3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12.75">
      <c r="A94" s="34" t="s">
        <v>55</v>
      </c>
      <c r="E94" s="35" t="s">
        <v>52</v>
      </c>
    </row>
    <row r="95" spans="1:5" ht="12.75">
      <c r="A95" s="36" t="s">
        <v>57</v>
      </c>
      <c r="E95" s="37" t="s">
        <v>638</v>
      </c>
    </row>
    <row r="96" spans="1:5" ht="38.25">
      <c r="A96" t="s">
        <v>59</v>
      </c>
      <c r="E96" s="35" t="s">
        <v>700</v>
      </c>
    </row>
    <row r="97" spans="1:16" ht="25.5">
      <c r="A97" s="24" t="s">
        <v>50</v>
      </c>
      <c s="29" t="s">
        <v>148</v>
      </c>
      <c s="29" t="s">
        <v>701</v>
      </c>
      <c s="24" t="s">
        <v>52</v>
      </c>
      <c s="30" t="s">
        <v>702</v>
      </c>
      <c s="31" t="s">
        <v>54</v>
      </c>
      <c s="32">
        <v>547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12.75">
      <c r="A98" s="34" t="s">
        <v>55</v>
      </c>
      <c r="E98" s="35" t="s">
        <v>52</v>
      </c>
    </row>
    <row r="99" spans="1:5" ht="12.75">
      <c r="A99" s="36" t="s">
        <v>57</v>
      </c>
      <c r="E99" s="37" t="s">
        <v>638</v>
      </c>
    </row>
    <row r="100" spans="1:5" ht="76.5">
      <c r="A100" t="s">
        <v>59</v>
      </c>
      <c r="E100" s="35" t="s">
        <v>703</v>
      </c>
    </row>
    <row r="101" spans="1:16" ht="25.5">
      <c r="A101" s="24" t="s">
        <v>50</v>
      </c>
      <c s="29" t="s">
        <v>152</v>
      </c>
      <c s="29" t="s">
        <v>704</v>
      </c>
      <c s="24" t="s">
        <v>52</v>
      </c>
      <c s="30" t="s">
        <v>705</v>
      </c>
      <c s="31" t="s">
        <v>54</v>
      </c>
      <c s="32">
        <v>1414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12.75">
      <c r="A102" s="34" t="s">
        <v>55</v>
      </c>
      <c r="E102" s="35" t="s">
        <v>52</v>
      </c>
    </row>
    <row r="103" spans="1:5" ht="12.75">
      <c r="A103" s="36" t="s">
        <v>57</v>
      </c>
      <c r="E103" s="37" t="s">
        <v>638</v>
      </c>
    </row>
    <row r="104" spans="1:5" ht="63.75">
      <c r="A104" t="s">
        <v>59</v>
      </c>
      <c r="E104" s="35" t="s">
        <v>706</v>
      </c>
    </row>
    <row r="105" spans="1:16" ht="25.5">
      <c r="A105" s="24" t="s">
        <v>50</v>
      </c>
      <c s="29" t="s">
        <v>157</v>
      </c>
      <c s="29" t="s">
        <v>707</v>
      </c>
      <c s="24" t="s">
        <v>52</v>
      </c>
      <c s="30" t="s">
        <v>708</v>
      </c>
      <c s="31" t="s">
        <v>54</v>
      </c>
      <c s="32">
        <v>32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12.75">
      <c r="A106" s="34" t="s">
        <v>55</v>
      </c>
      <c r="E106" s="35" t="s">
        <v>52</v>
      </c>
    </row>
    <row r="107" spans="1:5" ht="12.75">
      <c r="A107" s="36" t="s">
        <v>57</v>
      </c>
      <c r="E107" s="37" t="s">
        <v>638</v>
      </c>
    </row>
    <row r="108" spans="1:5" ht="63.75">
      <c r="A108" t="s">
        <v>59</v>
      </c>
      <c r="E108" s="35" t="s">
        <v>709</v>
      </c>
    </row>
    <row r="109" spans="1:16" ht="12.75">
      <c r="A109" s="24" t="s">
        <v>50</v>
      </c>
      <c s="29" t="s">
        <v>162</v>
      </c>
      <c s="29" t="s">
        <v>710</v>
      </c>
      <c s="24" t="s">
        <v>52</v>
      </c>
      <c s="30" t="s">
        <v>711</v>
      </c>
      <c s="31" t="s">
        <v>71</v>
      </c>
      <c s="32">
        <v>640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12.75">
      <c r="A110" s="34" t="s">
        <v>55</v>
      </c>
      <c r="E110" s="35" t="s">
        <v>52</v>
      </c>
    </row>
    <row r="111" spans="1:5" ht="12.75">
      <c r="A111" s="36" t="s">
        <v>57</v>
      </c>
      <c r="E111" s="37" t="s">
        <v>638</v>
      </c>
    </row>
    <row r="112" spans="1:5" ht="25.5">
      <c r="A112" t="s">
        <v>59</v>
      </c>
      <c r="E112" s="35" t="s">
        <v>712</v>
      </c>
    </row>
    <row r="113" spans="1:16" ht="25.5">
      <c r="A113" s="24" t="s">
        <v>50</v>
      </c>
      <c s="29" t="s">
        <v>166</v>
      </c>
      <c s="29" t="s">
        <v>713</v>
      </c>
      <c s="24" t="s">
        <v>52</v>
      </c>
      <c s="30" t="s">
        <v>714</v>
      </c>
      <c s="31" t="s">
        <v>71</v>
      </c>
      <c s="32">
        <v>2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12.75">
      <c r="A114" s="34" t="s">
        <v>55</v>
      </c>
      <c r="E114" s="35" t="s">
        <v>52</v>
      </c>
    </row>
    <row r="115" spans="1:5" ht="12.75">
      <c r="A115" s="36" t="s">
        <v>57</v>
      </c>
      <c r="E115" s="37" t="s">
        <v>638</v>
      </c>
    </row>
    <row r="116" spans="1:5" ht="38.25">
      <c r="A116" t="s">
        <v>59</v>
      </c>
      <c r="E116" s="35" t="s">
        <v>72</v>
      </c>
    </row>
    <row r="117" spans="1:16" ht="25.5">
      <c r="A117" s="24" t="s">
        <v>50</v>
      </c>
      <c s="29" t="s">
        <v>170</v>
      </c>
      <c s="29" t="s">
        <v>715</v>
      </c>
      <c s="24" t="s">
        <v>52</v>
      </c>
      <c s="30" t="s">
        <v>716</v>
      </c>
      <c s="31" t="s">
        <v>71</v>
      </c>
      <c s="32">
        <v>208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12.75">
      <c r="A118" s="34" t="s">
        <v>55</v>
      </c>
      <c r="E118" s="35" t="s">
        <v>52</v>
      </c>
    </row>
    <row r="119" spans="1:5" ht="12.75">
      <c r="A119" s="36" t="s">
        <v>57</v>
      </c>
      <c r="E119" s="37" t="s">
        <v>638</v>
      </c>
    </row>
    <row r="120" spans="1:5" ht="38.25">
      <c r="A120" t="s">
        <v>59</v>
      </c>
      <c r="E120" s="35" t="s">
        <v>717</v>
      </c>
    </row>
    <row r="121" spans="1:16" ht="12.75">
      <c r="A121" s="24" t="s">
        <v>50</v>
      </c>
      <c s="29" t="s">
        <v>173</v>
      </c>
      <c s="29" t="s">
        <v>718</v>
      </c>
      <c s="24" t="s">
        <v>52</v>
      </c>
      <c s="30" t="s">
        <v>719</v>
      </c>
      <c s="31" t="s">
        <v>71</v>
      </c>
      <c s="32">
        <v>230</v>
      </c>
      <c s="33">
        <v>0</v>
      </c>
      <c s="33">
        <f>ROUND(ROUND(H121,2)*ROUND(G121,3),2)</f>
      </c>
      <c r="O121">
        <f>(I121*21)/100</f>
      </c>
      <c t="s">
        <v>27</v>
      </c>
    </row>
    <row r="122" spans="1:5" ht="12.75">
      <c r="A122" s="34" t="s">
        <v>55</v>
      </c>
      <c r="E122" s="35" t="s">
        <v>52</v>
      </c>
    </row>
    <row r="123" spans="1:5" ht="12.75">
      <c r="A123" s="36" t="s">
        <v>57</v>
      </c>
      <c r="E123" s="37" t="s">
        <v>638</v>
      </c>
    </row>
    <row r="124" spans="1:5" ht="51">
      <c r="A124" t="s">
        <v>59</v>
      </c>
      <c r="E124" s="35" t="s">
        <v>720</v>
      </c>
    </row>
    <row r="125" spans="1:16" ht="12.75">
      <c r="A125" s="24" t="s">
        <v>50</v>
      </c>
      <c s="29" t="s">
        <v>176</v>
      </c>
      <c s="29" t="s">
        <v>721</v>
      </c>
      <c s="24" t="s">
        <v>52</v>
      </c>
      <c s="30" t="s">
        <v>722</v>
      </c>
      <c s="31" t="s">
        <v>71</v>
      </c>
      <c s="32">
        <v>58</v>
      </c>
      <c s="33">
        <v>0</v>
      </c>
      <c s="33">
        <f>ROUND(ROUND(H125,2)*ROUND(G125,3),2)</f>
      </c>
      <c r="O125">
        <f>(I125*21)/100</f>
      </c>
      <c t="s">
        <v>27</v>
      </c>
    </row>
    <row r="126" spans="1:5" ht="12.75">
      <c r="A126" s="34" t="s">
        <v>55</v>
      </c>
      <c r="E126" s="35" t="s">
        <v>52</v>
      </c>
    </row>
    <row r="127" spans="1:5" ht="12.75">
      <c r="A127" s="36" t="s">
        <v>57</v>
      </c>
      <c r="E127" s="37" t="s">
        <v>638</v>
      </c>
    </row>
    <row r="128" spans="1:5" ht="51">
      <c r="A128" t="s">
        <v>59</v>
      </c>
      <c r="E128" s="35" t="s">
        <v>720</v>
      </c>
    </row>
    <row r="129" spans="1:16" ht="12.75">
      <c r="A129" s="24" t="s">
        <v>50</v>
      </c>
      <c s="29" t="s">
        <v>180</v>
      </c>
      <c s="29" t="s">
        <v>723</v>
      </c>
      <c s="24" t="s">
        <v>52</v>
      </c>
      <c s="30" t="s">
        <v>724</v>
      </c>
      <c s="31" t="s">
        <v>67</v>
      </c>
      <c s="32">
        <v>550</v>
      </c>
      <c s="33">
        <v>0</v>
      </c>
      <c s="33">
        <f>ROUND(ROUND(H129,2)*ROUND(G129,3),2)</f>
      </c>
      <c r="O129">
        <f>(I129*21)/100</f>
      </c>
      <c t="s">
        <v>27</v>
      </c>
    </row>
    <row r="130" spans="1:5" ht="12.75">
      <c r="A130" s="34" t="s">
        <v>55</v>
      </c>
      <c r="E130" s="35" t="s">
        <v>52</v>
      </c>
    </row>
    <row r="131" spans="1:5" ht="12.75">
      <c r="A131" s="36" t="s">
        <v>57</v>
      </c>
      <c r="E131" s="37" t="s">
        <v>638</v>
      </c>
    </row>
    <row r="132" spans="1:5" ht="102">
      <c r="A132" t="s">
        <v>59</v>
      </c>
      <c r="E132" s="35" t="s">
        <v>725</v>
      </c>
    </row>
    <row r="133" spans="1:16" ht="12.75">
      <c r="A133" s="24" t="s">
        <v>50</v>
      </c>
      <c s="29" t="s">
        <v>184</v>
      </c>
      <c s="29" t="s">
        <v>726</v>
      </c>
      <c s="24" t="s">
        <v>52</v>
      </c>
      <c s="30" t="s">
        <v>727</v>
      </c>
      <c s="31" t="s">
        <v>67</v>
      </c>
      <c s="32">
        <v>0.05</v>
      </c>
      <c s="33">
        <v>0</v>
      </c>
      <c s="33">
        <f>ROUND(ROUND(H133,2)*ROUND(G133,3),2)</f>
      </c>
      <c r="O133">
        <f>(I133*21)/100</f>
      </c>
      <c t="s">
        <v>27</v>
      </c>
    </row>
    <row r="134" spans="1:5" ht="12.75">
      <c r="A134" s="34" t="s">
        <v>55</v>
      </c>
      <c r="E134" s="35" t="s">
        <v>52</v>
      </c>
    </row>
    <row r="135" spans="1:5" ht="12.75">
      <c r="A135" s="36" t="s">
        <v>57</v>
      </c>
      <c r="E135" s="37" t="s">
        <v>638</v>
      </c>
    </row>
    <row r="136" spans="1:5" ht="76.5">
      <c r="A136" t="s">
        <v>59</v>
      </c>
      <c r="E136" s="35" t="s">
        <v>60</v>
      </c>
    </row>
    <row r="137" spans="1:16" ht="12.75">
      <c r="A137" s="24" t="s">
        <v>50</v>
      </c>
      <c s="29" t="s">
        <v>188</v>
      </c>
      <c s="29" t="s">
        <v>728</v>
      </c>
      <c s="24" t="s">
        <v>52</v>
      </c>
      <c s="30" t="s">
        <v>729</v>
      </c>
      <c s="31" t="s">
        <v>71</v>
      </c>
      <c s="32">
        <v>206</v>
      </c>
      <c s="33">
        <v>0</v>
      </c>
      <c s="33">
        <f>ROUND(ROUND(H137,2)*ROUND(G137,3),2)</f>
      </c>
      <c r="O137">
        <f>(I137*21)/100</f>
      </c>
      <c t="s">
        <v>27</v>
      </c>
    </row>
    <row r="138" spans="1:5" ht="12.75">
      <c r="A138" s="34" t="s">
        <v>55</v>
      </c>
      <c r="E138" s="35" t="s">
        <v>52</v>
      </c>
    </row>
    <row r="139" spans="1:5" ht="12.75">
      <c r="A139" s="36" t="s">
        <v>57</v>
      </c>
      <c r="E139" s="37" t="s">
        <v>638</v>
      </c>
    </row>
    <row r="140" spans="1:5" ht="76.5">
      <c r="A140" t="s">
        <v>59</v>
      </c>
      <c r="E140" s="35" t="s">
        <v>60</v>
      </c>
    </row>
    <row r="141" spans="1:16" ht="12.75">
      <c r="A141" s="24" t="s">
        <v>50</v>
      </c>
      <c s="29" t="s">
        <v>191</v>
      </c>
      <c s="29" t="s">
        <v>730</v>
      </c>
      <c s="24" t="s">
        <v>52</v>
      </c>
      <c s="30" t="s">
        <v>731</v>
      </c>
      <c s="31" t="s">
        <v>732</v>
      </c>
      <c s="32">
        <v>6</v>
      </c>
      <c s="33">
        <v>0</v>
      </c>
      <c s="33">
        <f>ROUND(ROUND(H141,2)*ROUND(G141,3),2)</f>
      </c>
      <c r="O141">
        <f>(I141*21)/100</f>
      </c>
      <c t="s">
        <v>27</v>
      </c>
    </row>
    <row r="142" spans="1:5" ht="12.75">
      <c r="A142" s="34" t="s">
        <v>55</v>
      </c>
      <c r="E142" s="35" t="s">
        <v>52</v>
      </c>
    </row>
    <row r="143" spans="1:5" ht="12.75">
      <c r="A143" s="36" t="s">
        <v>57</v>
      </c>
      <c r="E143" s="37" t="s">
        <v>638</v>
      </c>
    </row>
    <row r="144" spans="1:5" ht="76.5">
      <c r="A144" t="s">
        <v>59</v>
      </c>
      <c r="E144" s="35" t="s">
        <v>733</v>
      </c>
    </row>
    <row r="145" spans="1:18" ht="12.75" customHeight="1">
      <c r="A145" s="6" t="s">
        <v>47</v>
      </c>
      <c s="6"/>
      <c s="39" t="s">
        <v>734</v>
      </c>
      <c s="6"/>
      <c s="27" t="s">
        <v>735</v>
      </c>
      <c s="6"/>
      <c s="6"/>
      <c s="6"/>
      <c s="40">
        <f>0+Q145</f>
      </c>
      <c r="O145">
        <f>0+R145</f>
      </c>
      <c r="Q145">
        <f>0+I146+I150+I154+I158+I162+I166+I170+I174+I178+I182+I186</f>
      </c>
      <c>
        <f>0+O146+O150+O154+O158+O162+O166+O170+O174+O178+O182+O186</f>
      </c>
    </row>
    <row r="146" spans="1:16" ht="12.75">
      <c r="A146" s="24" t="s">
        <v>50</v>
      </c>
      <c s="29" t="s">
        <v>195</v>
      </c>
      <c s="29" t="s">
        <v>736</v>
      </c>
      <c s="24" t="s">
        <v>52</v>
      </c>
      <c s="30" t="s">
        <v>737</v>
      </c>
      <c s="31" t="s">
        <v>54</v>
      </c>
      <c s="32">
        <v>24</v>
      </c>
      <c s="33">
        <v>0</v>
      </c>
      <c s="33">
        <f>ROUND(ROUND(H146,2)*ROUND(G146,3),2)</f>
      </c>
      <c r="O146">
        <f>(I146*21)/100</f>
      </c>
      <c t="s">
        <v>27</v>
      </c>
    </row>
    <row r="147" spans="1:5" ht="12.75">
      <c r="A147" s="34" t="s">
        <v>55</v>
      </c>
      <c r="E147" s="35" t="s">
        <v>52</v>
      </c>
    </row>
    <row r="148" spans="1:5" ht="12.75">
      <c r="A148" s="36" t="s">
        <v>57</v>
      </c>
      <c r="E148" s="37" t="s">
        <v>638</v>
      </c>
    </row>
    <row r="149" spans="1:5" ht="38.25">
      <c r="A149" t="s">
        <v>59</v>
      </c>
      <c r="E149" s="35" t="s">
        <v>738</v>
      </c>
    </row>
    <row r="150" spans="1:16" ht="12.75">
      <c r="A150" s="24" t="s">
        <v>50</v>
      </c>
      <c s="29" t="s">
        <v>200</v>
      </c>
      <c s="29" t="s">
        <v>739</v>
      </c>
      <c s="24" t="s">
        <v>52</v>
      </c>
      <c s="30" t="s">
        <v>740</v>
      </c>
      <c s="31" t="s">
        <v>54</v>
      </c>
      <c s="32">
        <v>252</v>
      </c>
      <c s="33">
        <v>0</v>
      </c>
      <c s="33">
        <f>ROUND(ROUND(H150,2)*ROUND(G150,3),2)</f>
      </c>
      <c r="O150">
        <f>(I150*21)/100</f>
      </c>
      <c t="s">
        <v>27</v>
      </c>
    </row>
    <row r="151" spans="1:5" ht="12.75">
      <c r="A151" s="34" t="s">
        <v>55</v>
      </c>
      <c r="E151" s="35" t="s">
        <v>52</v>
      </c>
    </row>
    <row r="152" spans="1:5" ht="12.75">
      <c r="A152" s="36" t="s">
        <v>57</v>
      </c>
      <c r="E152" s="37" t="s">
        <v>638</v>
      </c>
    </row>
    <row r="153" spans="1:5" ht="38.25">
      <c r="A153" t="s">
        <v>59</v>
      </c>
      <c r="E153" s="35" t="s">
        <v>738</v>
      </c>
    </row>
    <row r="154" spans="1:16" ht="25.5">
      <c r="A154" s="24" t="s">
        <v>50</v>
      </c>
      <c s="29" t="s">
        <v>204</v>
      </c>
      <c s="29" t="s">
        <v>117</v>
      </c>
      <c s="24" t="s">
        <v>52</v>
      </c>
      <c s="30" t="s">
        <v>118</v>
      </c>
      <c s="31" t="s">
        <v>71</v>
      </c>
      <c s="32">
        <v>8</v>
      </c>
      <c s="33">
        <v>0</v>
      </c>
      <c s="33">
        <f>ROUND(ROUND(H154,2)*ROUND(G154,3),2)</f>
      </c>
      <c r="O154">
        <f>(I154*21)/100</f>
      </c>
      <c t="s">
        <v>27</v>
      </c>
    </row>
    <row r="155" spans="1:5" ht="12.75">
      <c r="A155" s="34" t="s">
        <v>55</v>
      </c>
      <c r="E155" s="35" t="s">
        <v>52</v>
      </c>
    </row>
    <row r="156" spans="1:5" ht="12.75">
      <c r="A156" s="36" t="s">
        <v>57</v>
      </c>
      <c r="E156" s="37" t="s">
        <v>638</v>
      </c>
    </row>
    <row r="157" spans="1:5" ht="38.25">
      <c r="A157" t="s">
        <v>59</v>
      </c>
      <c r="E157" s="35" t="s">
        <v>741</v>
      </c>
    </row>
    <row r="158" spans="1:16" ht="25.5">
      <c r="A158" s="24" t="s">
        <v>50</v>
      </c>
      <c s="29" t="s">
        <v>207</v>
      </c>
      <c s="29" t="s">
        <v>123</v>
      </c>
      <c s="24" t="s">
        <v>52</v>
      </c>
      <c s="30" t="s">
        <v>124</v>
      </c>
      <c s="31" t="s">
        <v>71</v>
      </c>
      <c s="32">
        <v>56</v>
      </c>
      <c s="33">
        <v>0</v>
      </c>
      <c s="33">
        <f>ROUND(ROUND(H158,2)*ROUND(G158,3),2)</f>
      </c>
      <c r="O158">
        <f>(I158*21)/100</f>
      </c>
      <c t="s">
        <v>27</v>
      </c>
    </row>
    <row r="159" spans="1:5" ht="12.75">
      <c r="A159" s="34" t="s">
        <v>55</v>
      </c>
      <c r="E159" s="35" t="s">
        <v>52</v>
      </c>
    </row>
    <row r="160" spans="1:5" ht="12.75">
      <c r="A160" s="36" t="s">
        <v>57</v>
      </c>
      <c r="E160" s="37" t="s">
        <v>638</v>
      </c>
    </row>
    <row r="161" spans="1:5" ht="38.25">
      <c r="A161" t="s">
        <v>59</v>
      </c>
      <c r="E161" s="35" t="s">
        <v>741</v>
      </c>
    </row>
    <row r="162" spans="1:16" ht="25.5">
      <c r="A162" s="24" t="s">
        <v>50</v>
      </c>
      <c s="29" t="s">
        <v>211</v>
      </c>
      <c s="29" t="s">
        <v>742</v>
      </c>
      <c s="24" t="s">
        <v>52</v>
      </c>
      <c s="30" t="s">
        <v>743</v>
      </c>
      <c s="31" t="s">
        <v>71</v>
      </c>
      <c s="32">
        <v>51</v>
      </c>
      <c s="33">
        <v>0</v>
      </c>
      <c s="33">
        <f>ROUND(ROUND(H162,2)*ROUND(G162,3),2)</f>
      </c>
      <c r="O162">
        <f>(I162*21)/100</f>
      </c>
      <c t="s">
        <v>27</v>
      </c>
    </row>
    <row r="163" spans="1:5" ht="12.75">
      <c r="A163" s="34" t="s">
        <v>55</v>
      </c>
      <c r="E163" s="35" t="s">
        <v>52</v>
      </c>
    </row>
    <row r="164" spans="1:5" ht="12.75">
      <c r="A164" s="36" t="s">
        <v>57</v>
      </c>
      <c r="E164" s="37" t="s">
        <v>638</v>
      </c>
    </row>
    <row r="165" spans="1:5" ht="38.25">
      <c r="A165" t="s">
        <v>59</v>
      </c>
      <c r="E165" s="35" t="s">
        <v>741</v>
      </c>
    </row>
    <row r="166" spans="1:16" ht="12.75">
      <c r="A166" s="24" t="s">
        <v>50</v>
      </c>
      <c s="29" t="s">
        <v>215</v>
      </c>
      <c s="29" t="s">
        <v>744</v>
      </c>
      <c s="24" t="s">
        <v>52</v>
      </c>
      <c s="30" t="s">
        <v>745</v>
      </c>
      <c s="31" t="s">
        <v>71</v>
      </c>
      <c s="32">
        <v>232</v>
      </c>
      <c s="33">
        <v>0</v>
      </c>
      <c s="33">
        <f>ROUND(ROUND(H166,2)*ROUND(G166,3),2)</f>
      </c>
      <c r="O166">
        <f>(I166*21)/100</f>
      </c>
      <c t="s">
        <v>27</v>
      </c>
    </row>
    <row r="167" spans="1:5" ht="12.75">
      <c r="A167" s="34" t="s">
        <v>55</v>
      </c>
      <c r="E167" s="35" t="s">
        <v>52</v>
      </c>
    </row>
    <row r="168" spans="1:5" ht="12.75">
      <c r="A168" s="36" t="s">
        <v>57</v>
      </c>
      <c r="E168" s="37" t="s">
        <v>638</v>
      </c>
    </row>
    <row r="169" spans="1:5" ht="38.25">
      <c r="A169" t="s">
        <v>59</v>
      </c>
      <c r="E169" s="35" t="s">
        <v>741</v>
      </c>
    </row>
    <row r="170" spans="1:16" ht="12.75">
      <c r="A170" s="24" t="s">
        <v>50</v>
      </c>
      <c s="29" t="s">
        <v>219</v>
      </c>
      <c s="29" t="s">
        <v>746</v>
      </c>
      <c s="24" t="s">
        <v>52</v>
      </c>
      <c s="30" t="s">
        <v>747</v>
      </c>
      <c s="31" t="s">
        <v>54</v>
      </c>
      <c s="32">
        <v>23955</v>
      </c>
      <c s="33">
        <v>0</v>
      </c>
      <c s="33">
        <f>ROUND(ROUND(H170,2)*ROUND(G170,3),2)</f>
      </c>
      <c r="O170">
        <f>(I170*21)/100</f>
      </c>
      <c t="s">
        <v>27</v>
      </c>
    </row>
    <row r="171" spans="1:5" ht="12.75">
      <c r="A171" s="34" t="s">
        <v>55</v>
      </c>
      <c r="E171" s="35" t="s">
        <v>52</v>
      </c>
    </row>
    <row r="172" spans="1:5" ht="12.75">
      <c r="A172" s="36" t="s">
        <v>57</v>
      </c>
      <c r="E172" s="37" t="s">
        <v>638</v>
      </c>
    </row>
    <row r="173" spans="1:5" ht="25.5">
      <c r="A173" t="s">
        <v>59</v>
      </c>
      <c r="E173" s="35" t="s">
        <v>748</v>
      </c>
    </row>
    <row r="174" spans="1:16" ht="12.75">
      <c r="A174" s="24" t="s">
        <v>50</v>
      </c>
      <c s="29" t="s">
        <v>222</v>
      </c>
      <c s="29" t="s">
        <v>129</v>
      </c>
      <c s="24" t="s">
        <v>52</v>
      </c>
      <c s="30" t="s">
        <v>130</v>
      </c>
      <c s="31" t="s">
        <v>71</v>
      </c>
      <c s="32">
        <v>664</v>
      </c>
      <c s="33">
        <v>0</v>
      </c>
      <c s="33">
        <f>ROUND(ROUND(H174,2)*ROUND(G174,3),2)</f>
      </c>
      <c r="O174">
        <f>(I174*21)/100</f>
      </c>
      <c t="s">
        <v>27</v>
      </c>
    </row>
    <row r="175" spans="1:5" ht="12.75">
      <c r="A175" s="34" t="s">
        <v>55</v>
      </c>
      <c r="E175" s="35" t="s">
        <v>52</v>
      </c>
    </row>
    <row r="176" spans="1:5" ht="12.75">
      <c r="A176" s="36" t="s">
        <v>57</v>
      </c>
      <c r="E176" s="37" t="s">
        <v>638</v>
      </c>
    </row>
    <row r="177" spans="1:5" ht="25.5">
      <c r="A177" t="s">
        <v>59</v>
      </c>
      <c r="E177" s="35" t="s">
        <v>749</v>
      </c>
    </row>
    <row r="178" spans="1:16" ht="12.75">
      <c r="A178" s="24" t="s">
        <v>50</v>
      </c>
      <c s="29" t="s">
        <v>226</v>
      </c>
      <c s="29" t="s">
        <v>750</v>
      </c>
      <c s="24" t="s">
        <v>52</v>
      </c>
      <c s="30" t="s">
        <v>751</v>
      </c>
      <c s="31" t="s">
        <v>54</v>
      </c>
      <c s="32">
        <v>8500</v>
      </c>
      <c s="33">
        <v>0</v>
      </c>
      <c s="33">
        <f>ROUND(ROUND(H178,2)*ROUND(G178,3),2)</f>
      </c>
      <c r="O178">
        <f>(I178*21)/100</f>
      </c>
      <c t="s">
        <v>27</v>
      </c>
    </row>
    <row r="179" spans="1:5" ht="12.75">
      <c r="A179" s="34" t="s">
        <v>55</v>
      </c>
      <c r="E179" s="35" t="s">
        <v>52</v>
      </c>
    </row>
    <row r="180" spans="1:5" ht="12.75">
      <c r="A180" s="36" t="s">
        <v>57</v>
      </c>
      <c r="E180" s="37" t="s">
        <v>638</v>
      </c>
    </row>
    <row r="181" spans="1:5" ht="63.75">
      <c r="A181" t="s">
        <v>59</v>
      </c>
      <c r="E181" s="35" t="s">
        <v>752</v>
      </c>
    </row>
    <row r="182" spans="1:16" ht="12.75">
      <c r="A182" s="24" t="s">
        <v>50</v>
      </c>
      <c s="29" t="s">
        <v>231</v>
      </c>
      <c s="29" t="s">
        <v>753</v>
      </c>
      <c s="24" t="s">
        <v>52</v>
      </c>
      <c s="30" t="s">
        <v>731</v>
      </c>
      <c s="31" t="s">
        <v>732</v>
      </c>
      <c s="32">
        <v>148</v>
      </c>
      <c s="33">
        <v>0</v>
      </c>
      <c s="33">
        <f>ROUND(ROUND(H182,2)*ROUND(G182,3),2)</f>
      </c>
      <c r="O182">
        <f>(I182*21)/100</f>
      </c>
      <c t="s">
        <v>27</v>
      </c>
    </row>
    <row r="183" spans="1:5" ht="12.75">
      <c r="A183" s="34" t="s">
        <v>55</v>
      </c>
      <c r="E183" s="35" t="s">
        <v>52</v>
      </c>
    </row>
    <row r="184" spans="1:5" ht="12.75">
      <c r="A184" s="36" t="s">
        <v>57</v>
      </c>
      <c r="E184" s="37" t="s">
        <v>638</v>
      </c>
    </row>
    <row r="185" spans="1:5" ht="76.5">
      <c r="A185" t="s">
        <v>59</v>
      </c>
      <c r="E185" s="35" t="s">
        <v>754</v>
      </c>
    </row>
    <row r="186" spans="1:16" ht="12.75">
      <c r="A186" s="24" t="s">
        <v>50</v>
      </c>
      <c s="29" t="s">
        <v>504</v>
      </c>
      <c s="29" t="s">
        <v>755</v>
      </c>
      <c s="24" t="s">
        <v>52</v>
      </c>
      <c s="30" t="s">
        <v>756</v>
      </c>
      <c s="31" t="s">
        <v>54</v>
      </c>
      <c s="32">
        <v>46034</v>
      </c>
      <c s="33">
        <v>0</v>
      </c>
      <c s="33">
        <f>ROUND(ROUND(H186,2)*ROUND(G186,3),2)</f>
      </c>
      <c r="O186">
        <f>(I186*21)/100</f>
      </c>
      <c t="s">
        <v>27</v>
      </c>
    </row>
    <row r="187" spans="1:5" ht="12.75">
      <c r="A187" s="34" t="s">
        <v>55</v>
      </c>
      <c r="E187" s="35" t="s">
        <v>52</v>
      </c>
    </row>
    <row r="188" spans="1:5" ht="12.75">
      <c r="A188" s="36" t="s">
        <v>57</v>
      </c>
      <c r="E188" s="37" t="s">
        <v>638</v>
      </c>
    </row>
    <row r="189" spans="1:5" ht="38.25">
      <c r="A189" t="s">
        <v>59</v>
      </c>
      <c r="E189" s="35" t="s">
        <v>738</v>
      </c>
    </row>
    <row r="190" spans="1:18" ht="12.75" customHeight="1">
      <c r="A190" s="6" t="s">
        <v>47</v>
      </c>
      <c s="6"/>
      <c s="39" t="s">
        <v>757</v>
      </c>
      <c s="6"/>
      <c s="27" t="s">
        <v>758</v>
      </c>
      <c s="6"/>
      <c s="6"/>
      <c s="6"/>
      <c s="40">
        <f>0+Q190</f>
      </c>
      <c r="O190">
        <f>0+R190</f>
      </c>
      <c r="Q190">
        <f>0+I191+I195+I199+I203+I207+I211+I215+I219+I223+I227+I231</f>
      </c>
      <c>
        <f>0+O191+O195+O199+O203+O207+O211+O215+O219+O223+O227+O231</f>
      </c>
    </row>
    <row r="191" spans="1:16" ht="38.25">
      <c r="A191" s="24" t="s">
        <v>50</v>
      </c>
      <c s="29" t="s">
        <v>235</v>
      </c>
      <c s="29" t="s">
        <v>759</v>
      </c>
      <c s="24" t="s">
        <v>52</v>
      </c>
      <c s="30" t="s">
        <v>760</v>
      </c>
      <c s="31" t="s">
        <v>71</v>
      </c>
      <c s="32">
        <v>2</v>
      </c>
      <c s="33">
        <v>0</v>
      </c>
      <c s="33">
        <f>ROUND(ROUND(H191,2)*ROUND(G191,3),2)</f>
      </c>
      <c r="O191">
        <f>(I191*21)/100</f>
      </c>
      <c t="s">
        <v>27</v>
      </c>
    </row>
    <row r="192" spans="1:5" ht="12.75">
      <c r="A192" s="34" t="s">
        <v>55</v>
      </c>
      <c r="E192" s="35" t="s">
        <v>52</v>
      </c>
    </row>
    <row r="193" spans="1:5" ht="12.75">
      <c r="A193" s="36" t="s">
        <v>57</v>
      </c>
      <c r="E193" s="37" t="s">
        <v>638</v>
      </c>
    </row>
    <row r="194" spans="1:5" ht="102">
      <c r="A194" t="s">
        <v>59</v>
      </c>
      <c r="E194" s="35" t="s">
        <v>761</v>
      </c>
    </row>
    <row r="195" spans="1:16" ht="25.5">
      <c r="A195" s="24" t="s">
        <v>50</v>
      </c>
      <c s="29" t="s">
        <v>239</v>
      </c>
      <c s="29" t="s">
        <v>762</v>
      </c>
      <c s="24" t="s">
        <v>52</v>
      </c>
      <c s="30" t="s">
        <v>763</v>
      </c>
      <c s="31" t="s">
        <v>71</v>
      </c>
      <c s="32">
        <v>2</v>
      </c>
      <c s="33">
        <v>0</v>
      </c>
      <c s="33">
        <f>ROUND(ROUND(H195,2)*ROUND(G195,3),2)</f>
      </c>
      <c r="O195">
        <f>(I195*21)/100</f>
      </c>
      <c t="s">
        <v>27</v>
      </c>
    </row>
    <row r="196" spans="1:5" ht="12.75">
      <c r="A196" s="34" t="s">
        <v>55</v>
      </c>
      <c r="E196" s="35" t="s">
        <v>52</v>
      </c>
    </row>
    <row r="197" spans="1:5" ht="12.75">
      <c r="A197" s="36" t="s">
        <v>57</v>
      </c>
      <c r="E197" s="37" t="s">
        <v>638</v>
      </c>
    </row>
    <row r="198" spans="1:5" ht="51">
      <c r="A198" t="s">
        <v>59</v>
      </c>
      <c r="E198" s="35" t="s">
        <v>764</v>
      </c>
    </row>
    <row r="199" spans="1:16" ht="38.25">
      <c r="A199" s="24" t="s">
        <v>50</v>
      </c>
      <c s="29" t="s">
        <v>243</v>
      </c>
      <c s="29" t="s">
        <v>765</v>
      </c>
      <c s="24" t="s">
        <v>52</v>
      </c>
      <c s="30" t="s">
        <v>766</v>
      </c>
      <c s="31" t="s">
        <v>71</v>
      </c>
      <c s="32">
        <v>2</v>
      </c>
      <c s="33">
        <v>0</v>
      </c>
      <c s="33">
        <f>ROUND(ROUND(H199,2)*ROUND(G199,3),2)</f>
      </c>
      <c r="O199">
        <f>(I199*21)/100</f>
      </c>
      <c t="s">
        <v>27</v>
      </c>
    </row>
    <row r="200" spans="1:5" ht="12.75">
      <c r="A200" s="34" t="s">
        <v>55</v>
      </c>
      <c r="E200" s="35" t="s">
        <v>52</v>
      </c>
    </row>
    <row r="201" spans="1:5" ht="12.75">
      <c r="A201" s="36" t="s">
        <v>57</v>
      </c>
      <c r="E201" s="37" t="s">
        <v>638</v>
      </c>
    </row>
    <row r="202" spans="1:5" ht="38.25">
      <c r="A202" t="s">
        <v>59</v>
      </c>
      <c r="E202" s="35" t="s">
        <v>767</v>
      </c>
    </row>
    <row r="203" spans="1:16" ht="38.25">
      <c r="A203" s="24" t="s">
        <v>50</v>
      </c>
      <c s="29" t="s">
        <v>247</v>
      </c>
      <c s="29" t="s">
        <v>768</v>
      </c>
      <c s="24" t="s">
        <v>52</v>
      </c>
      <c s="30" t="s">
        <v>769</v>
      </c>
      <c s="31" t="s">
        <v>71</v>
      </c>
      <c s="32">
        <v>1</v>
      </c>
      <c s="33">
        <v>0</v>
      </c>
      <c s="33">
        <f>ROUND(ROUND(H203,2)*ROUND(G203,3),2)</f>
      </c>
      <c r="O203">
        <f>(I203*21)/100</f>
      </c>
      <c t="s">
        <v>27</v>
      </c>
    </row>
    <row r="204" spans="1:5" ht="12.75">
      <c r="A204" s="34" t="s">
        <v>55</v>
      </c>
      <c r="E204" s="35" t="s">
        <v>52</v>
      </c>
    </row>
    <row r="205" spans="1:5" ht="12.75">
      <c r="A205" s="36" t="s">
        <v>57</v>
      </c>
      <c r="E205" s="37" t="s">
        <v>638</v>
      </c>
    </row>
    <row r="206" spans="1:5" ht="38.25">
      <c r="A206" t="s">
        <v>59</v>
      </c>
      <c r="E206" s="35" t="s">
        <v>770</v>
      </c>
    </row>
    <row r="207" spans="1:16" ht="12.75">
      <c r="A207" s="24" t="s">
        <v>50</v>
      </c>
      <c s="29" t="s">
        <v>251</v>
      </c>
      <c s="29" t="s">
        <v>771</v>
      </c>
      <c s="24" t="s">
        <v>52</v>
      </c>
      <c s="30" t="s">
        <v>772</v>
      </c>
      <c s="31" t="s">
        <v>71</v>
      </c>
      <c s="32">
        <v>5</v>
      </c>
      <c s="33">
        <v>0</v>
      </c>
      <c s="33">
        <f>ROUND(ROUND(H207,2)*ROUND(G207,3),2)</f>
      </c>
      <c r="O207">
        <f>(I207*21)/100</f>
      </c>
      <c t="s">
        <v>27</v>
      </c>
    </row>
    <row r="208" spans="1:5" ht="12.75">
      <c r="A208" s="34" t="s">
        <v>55</v>
      </c>
      <c r="E208" s="35" t="s">
        <v>52</v>
      </c>
    </row>
    <row r="209" spans="1:5" ht="12.75">
      <c r="A209" s="36" t="s">
        <v>57</v>
      </c>
      <c r="E209" s="37" t="s">
        <v>638</v>
      </c>
    </row>
    <row r="210" spans="1:5" ht="63.75">
      <c r="A210" t="s">
        <v>59</v>
      </c>
      <c r="E210" s="35" t="s">
        <v>269</v>
      </c>
    </row>
    <row r="211" spans="1:16" ht="12.75">
      <c r="A211" s="24" t="s">
        <v>50</v>
      </c>
      <c s="29" t="s">
        <v>255</v>
      </c>
      <c s="29" t="s">
        <v>773</v>
      </c>
      <c s="24" t="s">
        <v>52</v>
      </c>
      <c s="30" t="s">
        <v>774</v>
      </c>
      <c s="31" t="s">
        <v>71</v>
      </c>
      <c s="32">
        <v>2</v>
      </c>
      <c s="33">
        <v>0</v>
      </c>
      <c s="33">
        <f>ROUND(ROUND(H211,2)*ROUND(G211,3),2)</f>
      </c>
      <c r="O211">
        <f>(I211*21)/100</f>
      </c>
      <c t="s">
        <v>27</v>
      </c>
    </row>
    <row r="212" spans="1:5" ht="12.75">
      <c r="A212" s="34" t="s">
        <v>55</v>
      </c>
      <c r="E212" s="35" t="s">
        <v>52</v>
      </c>
    </row>
    <row r="213" spans="1:5" ht="12.75">
      <c r="A213" s="36" t="s">
        <v>57</v>
      </c>
      <c r="E213" s="37" t="s">
        <v>638</v>
      </c>
    </row>
    <row r="214" spans="1:5" ht="63.75">
      <c r="A214" t="s">
        <v>59</v>
      </c>
      <c r="E214" s="35" t="s">
        <v>269</v>
      </c>
    </row>
    <row r="215" spans="1:16" ht="12.75">
      <c r="A215" s="24" t="s">
        <v>50</v>
      </c>
      <c s="29" t="s">
        <v>258</v>
      </c>
      <c s="29" t="s">
        <v>775</v>
      </c>
      <c s="24" t="s">
        <v>52</v>
      </c>
      <c s="30" t="s">
        <v>776</v>
      </c>
      <c s="31" t="s">
        <v>71</v>
      </c>
      <c s="32">
        <v>5</v>
      </c>
      <c s="33">
        <v>0</v>
      </c>
      <c s="33">
        <f>ROUND(ROUND(H215,2)*ROUND(G215,3),2)</f>
      </c>
      <c r="O215">
        <f>(I215*21)/100</f>
      </c>
      <c t="s">
        <v>27</v>
      </c>
    </row>
    <row r="216" spans="1:5" ht="12.75">
      <c r="A216" s="34" t="s">
        <v>55</v>
      </c>
      <c r="E216" s="35" t="s">
        <v>52</v>
      </c>
    </row>
    <row r="217" spans="1:5" ht="12.75">
      <c r="A217" s="36" t="s">
        <v>57</v>
      </c>
      <c r="E217" s="37" t="s">
        <v>638</v>
      </c>
    </row>
    <row r="218" spans="1:5" ht="63.75">
      <c r="A218" t="s">
        <v>59</v>
      </c>
      <c r="E218" s="35" t="s">
        <v>269</v>
      </c>
    </row>
    <row r="219" spans="1:16" ht="12.75">
      <c r="A219" s="24" t="s">
        <v>50</v>
      </c>
      <c s="29" t="s">
        <v>262</v>
      </c>
      <c s="29" t="s">
        <v>777</v>
      </c>
      <c s="24" t="s">
        <v>52</v>
      </c>
      <c s="30" t="s">
        <v>731</v>
      </c>
      <c s="31" t="s">
        <v>732</v>
      </c>
      <c s="32">
        <v>5.4</v>
      </c>
      <c s="33">
        <v>0</v>
      </c>
      <c s="33">
        <f>ROUND(ROUND(H219,2)*ROUND(G219,3),2)</f>
      </c>
      <c r="O219">
        <f>(I219*21)/100</f>
      </c>
      <c t="s">
        <v>27</v>
      </c>
    </row>
    <row r="220" spans="1:5" ht="12.75">
      <c r="A220" s="34" t="s">
        <v>55</v>
      </c>
      <c r="E220" s="35" t="s">
        <v>52</v>
      </c>
    </row>
    <row r="221" spans="1:5" ht="12.75">
      <c r="A221" s="36" t="s">
        <v>57</v>
      </c>
      <c r="E221" s="37" t="s">
        <v>638</v>
      </c>
    </row>
    <row r="222" spans="1:5" ht="76.5">
      <c r="A222" t="s">
        <v>59</v>
      </c>
      <c r="E222" s="35" t="s">
        <v>754</v>
      </c>
    </row>
    <row r="223" spans="1:16" ht="25.5">
      <c r="A223" s="24" t="s">
        <v>50</v>
      </c>
      <c s="29" t="s">
        <v>507</v>
      </c>
      <c s="29" t="s">
        <v>778</v>
      </c>
      <c s="24" t="s">
        <v>52</v>
      </c>
      <c s="30" t="s">
        <v>779</v>
      </c>
      <c s="31" t="s">
        <v>71</v>
      </c>
      <c s="32">
        <v>1</v>
      </c>
      <c s="33">
        <v>0</v>
      </c>
      <c s="33">
        <f>ROUND(ROUND(H223,2)*ROUND(G223,3),2)</f>
      </c>
      <c r="O223">
        <f>(I223*21)/100</f>
      </c>
      <c t="s">
        <v>27</v>
      </c>
    </row>
    <row r="224" spans="1:5" ht="12.75">
      <c r="A224" s="34" t="s">
        <v>55</v>
      </c>
      <c r="E224" s="35" t="s">
        <v>52</v>
      </c>
    </row>
    <row r="225" spans="1:5" ht="12.75">
      <c r="A225" s="36" t="s">
        <v>57</v>
      </c>
      <c r="E225" s="37" t="s">
        <v>638</v>
      </c>
    </row>
    <row r="226" spans="1:5" ht="38.25">
      <c r="A226" t="s">
        <v>59</v>
      </c>
      <c r="E226" s="35" t="s">
        <v>780</v>
      </c>
    </row>
    <row r="227" spans="1:16" ht="25.5">
      <c r="A227" s="24" t="s">
        <v>50</v>
      </c>
      <c s="29" t="s">
        <v>510</v>
      </c>
      <c s="29" t="s">
        <v>781</v>
      </c>
      <c s="24" t="s">
        <v>52</v>
      </c>
      <c s="30" t="s">
        <v>782</v>
      </c>
      <c s="31" t="s">
        <v>71</v>
      </c>
      <c s="32">
        <v>1</v>
      </c>
      <c s="33">
        <v>0</v>
      </c>
      <c s="33">
        <f>ROUND(ROUND(H227,2)*ROUND(G227,3),2)</f>
      </c>
      <c r="O227">
        <f>(I227*21)/100</f>
      </c>
      <c t="s">
        <v>27</v>
      </c>
    </row>
    <row r="228" spans="1:5" ht="12.75">
      <c r="A228" s="34" t="s">
        <v>55</v>
      </c>
      <c r="E228" s="35" t="s">
        <v>52</v>
      </c>
    </row>
    <row r="229" spans="1:5" ht="12.75">
      <c r="A229" s="36" t="s">
        <v>57</v>
      </c>
      <c r="E229" s="37" t="s">
        <v>638</v>
      </c>
    </row>
    <row r="230" spans="1:5" ht="38.25">
      <c r="A230" t="s">
        <v>59</v>
      </c>
      <c r="E230" s="35" t="s">
        <v>780</v>
      </c>
    </row>
    <row r="231" spans="1:16" ht="12.75">
      <c r="A231" s="24" t="s">
        <v>50</v>
      </c>
      <c s="29" t="s">
        <v>514</v>
      </c>
      <c s="29" t="s">
        <v>783</v>
      </c>
      <c s="24" t="s">
        <v>52</v>
      </c>
      <c s="30" t="s">
        <v>784</v>
      </c>
      <c s="31" t="s">
        <v>71</v>
      </c>
      <c s="32">
        <v>1</v>
      </c>
      <c s="33">
        <v>0</v>
      </c>
      <c s="33">
        <f>ROUND(ROUND(H231,2)*ROUND(G231,3),2)</f>
      </c>
      <c r="O231">
        <f>(I231*21)/100</f>
      </c>
      <c t="s">
        <v>27</v>
      </c>
    </row>
    <row r="232" spans="1:5" ht="12.75">
      <c r="A232" s="34" t="s">
        <v>55</v>
      </c>
      <c r="E232" s="35" t="s">
        <v>52</v>
      </c>
    </row>
    <row r="233" spans="1:5" ht="12.75">
      <c r="A233" s="36" t="s">
        <v>57</v>
      </c>
      <c r="E233" s="37" t="s">
        <v>638</v>
      </c>
    </row>
    <row r="234" spans="1:5" ht="38.25">
      <c r="A234" t="s">
        <v>59</v>
      </c>
      <c r="E234" s="35" t="s">
        <v>785</v>
      </c>
    </row>
    <row r="235" spans="1:18" ht="12.75" customHeight="1">
      <c r="A235" s="6" t="s">
        <v>47</v>
      </c>
      <c s="6"/>
      <c s="39" t="s">
        <v>270</v>
      </c>
      <c s="6"/>
      <c s="27" t="s">
        <v>271</v>
      </c>
      <c s="6"/>
      <c s="6"/>
      <c s="6"/>
      <c s="40">
        <f>0+Q235</f>
      </c>
      <c r="O235">
        <f>0+R235</f>
      </c>
      <c r="Q235">
        <f>0+I236+I240+I244+I248+I252+I256+I260+I264+I268+I272</f>
      </c>
      <c>
        <f>0+O236+O240+O244+O248+O252+O256+O260+O264+O268+O272</f>
      </c>
    </row>
    <row r="236" spans="1:16" ht="12.75">
      <c r="A236" s="24" t="s">
        <v>50</v>
      </c>
      <c s="29" t="s">
        <v>266</v>
      </c>
      <c s="29" t="s">
        <v>786</v>
      </c>
      <c s="24" t="s">
        <v>52</v>
      </c>
      <c s="30" t="s">
        <v>787</v>
      </c>
      <c s="31" t="s">
        <v>71</v>
      </c>
      <c s="32">
        <v>2</v>
      </c>
      <c s="33">
        <v>0</v>
      </c>
      <c s="33">
        <f>ROUND(ROUND(H236,2)*ROUND(G236,3),2)</f>
      </c>
      <c r="O236">
        <f>(I236*21)/100</f>
      </c>
      <c t="s">
        <v>27</v>
      </c>
    </row>
    <row r="237" spans="1:5" ht="12.75">
      <c r="A237" s="34" t="s">
        <v>55</v>
      </c>
      <c r="E237" s="35" t="s">
        <v>52</v>
      </c>
    </row>
    <row r="238" spans="1:5" ht="12.75">
      <c r="A238" s="36" t="s">
        <v>57</v>
      </c>
      <c r="E238" s="37" t="s">
        <v>638</v>
      </c>
    </row>
    <row r="239" spans="1:5" ht="51">
      <c r="A239" t="s">
        <v>59</v>
      </c>
      <c r="E239" s="35" t="s">
        <v>788</v>
      </c>
    </row>
    <row r="240" spans="1:16" ht="25.5">
      <c r="A240" s="24" t="s">
        <v>50</v>
      </c>
      <c s="29" t="s">
        <v>272</v>
      </c>
      <c s="29" t="s">
        <v>789</v>
      </c>
      <c s="24" t="s">
        <v>52</v>
      </c>
      <c s="30" t="s">
        <v>790</v>
      </c>
      <c s="31" t="s">
        <v>71</v>
      </c>
      <c s="32">
        <v>2</v>
      </c>
      <c s="33">
        <v>0</v>
      </c>
      <c s="33">
        <f>ROUND(ROUND(H240,2)*ROUND(G240,3),2)</f>
      </c>
      <c r="O240">
        <f>(I240*21)/100</f>
      </c>
      <c t="s">
        <v>27</v>
      </c>
    </row>
    <row r="241" spans="1:5" ht="12.75">
      <c r="A241" s="34" t="s">
        <v>55</v>
      </c>
      <c r="E241" s="35" t="s">
        <v>52</v>
      </c>
    </row>
    <row r="242" spans="1:5" ht="12.75">
      <c r="A242" s="36" t="s">
        <v>57</v>
      </c>
      <c r="E242" s="37" t="s">
        <v>638</v>
      </c>
    </row>
    <row r="243" spans="1:5" ht="51">
      <c r="A243" t="s">
        <v>59</v>
      </c>
      <c r="E243" s="35" t="s">
        <v>788</v>
      </c>
    </row>
    <row r="244" spans="1:16" ht="25.5">
      <c r="A244" s="24" t="s">
        <v>50</v>
      </c>
      <c s="29" t="s">
        <v>277</v>
      </c>
      <c s="29" t="s">
        <v>273</v>
      </c>
      <c s="24" t="s">
        <v>52</v>
      </c>
      <c s="30" t="s">
        <v>274</v>
      </c>
      <c s="31" t="s">
        <v>71</v>
      </c>
      <c s="32">
        <v>1</v>
      </c>
      <c s="33">
        <v>0</v>
      </c>
      <c s="33">
        <f>ROUND(ROUND(H244,2)*ROUND(G244,3),2)</f>
      </c>
      <c r="O244">
        <f>(I244*21)/100</f>
      </c>
      <c t="s">
        <v>27</v>
      </c>
    </row>
    <row r="245" spans="1:5" ht="12.75">
      <c r="A245" s="34" t="s">
        <v>55</v>
      </c>
      <c r="E245" s="35" t="s">
        <v>52</v>
      </c>
    </row>
    <row r="246" spans="1:5" ht="12.75">
      <c r="A246" s="36" t="s">
        <v>57</v>
      </c>
      <c r="E246" s="37" t="s">
        <v>638</v>
      </c>
    </row>
    <row r="247" spans="1:5" ht="63.75">
      <c r="A247" t="s">
        <v>59</v>
      </c>
      <c r="E247" s="35" t="s">
        <v>791</v>
      </c>
    </row>
    <row r="248" spans="1:16" ht="38.25">
      <c r="A248" s="24" t="s">
        <v>50</v>
      </c>
      <c s="29" t="s">
        <v>281</v>
      </c>
      <c s="29" t="s">
        <v>792</v>
      </c>
      <c s="24" t="s">
        <v>52</v>
      </c>
      <c s="30" t="s">
        <v>793</v>
      </c>
      <c s="31" t="s">
        <v>71</v>
      </c>
      <c s="32">
        <v>18</v>
      </c>
      <c s="33">
        <v>0</v>
      </c>
      <c s="33">
        <f>ROUND(ROUND(H248,2)*ROUND(G248,3),2)</f>
      </c>
      <c r="O248">
        <f>(I248*21)/100</f>
      </c>
      <c t="s">
        <v>27</v>
      </c>
    </row>
    <row r="249" spans="1:5" ht="12.75">
      <c r="A249" s="34" t="s">
        <v>55</v>
      </c>
      <c r="E249" s="35" t="s">
        <v>52</v>
      </c>
    </row>
    <row r="250" spans="1:5" ht="12.75">
      <c r="A250" s="36" t="s">
        <v>57</v>
      </c>
      <c r="E250" s="37" t="s">
        <v>638</v>
      </c>
    </row>
    <row r="251" spans="1:5" ht="63.75">
      <c r="A251" t="s">
        <v>59</v>
      </c>
      <c r="E251" s="35" t="s">
        <v>791</v>
      </c>
    </row>
    <row r="252" spans="1:16" ht="25.5">
      <c r="A252" s="24" t="s">
        <v>50</v>
      </c>
      <c s="29" t="s">
        <v>285</v>
      </c>
      <c s="29" t="s">
        <v>278</v>
      </c>
      <c s="24" t="s">
        <v>52</v>
      </c>
      <c s="30" t="s">
        <v>279</v>
      </c>
      <c s="31" t="s">
        <v>71</v>
      </c>
      <c s="32">
        <v>1</v>
      </c>
      <c s="33">
        <v>0</v>
      </c>
      <c s="33">
        <f>ROUND(ROUND(H252,2)*ROUND(G252,3),2)</f>
      </c>
      <c r="O252">
        <f>(I252*21)/100</f>
      </c>
      <c t="s">
        <v>27</v>
      </c>
    </row>
    <row r="253" spans="1:5" ht="12.75">
      <c r="A253" s="34" t="s">
        <v>55</v>
      </c>
      <c r="E253" s="35" t="s">
        <v>52</v>
      </c>
    </row>
    <row r="254" spans="1:5" ht="12.75">
      <c r="A254" s="36" t="s">
        <v>57</v>
      </c>
      <c r="E254" s="37" t="s">
        <v>638</v>
      </c>
    </row>
    <row r="255" spans="1:5" ht="38.25">
      <c r="A255" t="s">
        <v>59</v>
      </c>
      <c r="E255" s="35" t="s">
        <v>794</v>
      </c>
    </row>
    <row r="256" spans="1:16" ht="12.75">
      <c r="A256" s="24" t="s">
        <v>50</v>
      </c>
      <c s="29" t="s">
        <v>289</v>
      </c>
      <c s="29" t="s">
        <v>795</v>
      </c>
      <c s="24" t="s">
        <v>52</v>
      </c>
      <c s="30" t="s">
        <v>796</v>
      </c>
      <c s="31" t="s">
        <v>71</v>
      </c>
      <c s="32">
        <v>2</v>
      </c>
      <c s="33">
        <v>0</v>
      </c>
      <c s="33">
        <f>ROUND(ROUND(H256,2)*ROUND(G256,3),2)</f>
      </c>
      <c r="O256">
        <f>(I256*21)/100</f>
      </c>
      <c t="s">
        <v>27</v>
      </c>
    </row>
    <row r="257" spans="1:5" ht="12.75">
      <c r="A257" s="34" t="s">
        <v>55</v>
      </c>
      <c r="E257" s="35" t="s">
        <v>52</v>
      </c>
    </row>
    <row r="258" spans="1:5" ht="12.75">
      <c r="A258" s="36" t="s">
        <v>57</v>
      </c>
      <c r="E258" s="37" t="s">
        <v>638</v>
      </c>
    </row>
    <row r="259" spans="1:5" ht="38.25">
      <c r="A259" t="s">
        <v>59</v>
      </c>
      <c r="E259" s="35" t="s">
        <v>797</v>
      </c>
    </row>
    <row r="260" spans="1:16" ht="12.75">
      <c r="A260" s="24" t="s">
        <v>50</v>
      </c>
      <c s="29" t="s">
        <v>295</v>
      </c>
      <c s="29" t="s">
        <v>798</v>
      </c>
      <c s="24" t="s">
        <v>52</v>
      </c>
      <c s="30" t="s">
        <v>799</v>
      </c>
      <c s="31" t="s">
        <v>71</v>
      </c>
      <c s="32">
        <v>65</v>
      </c>
      <c s="33">
        <v>0</v>
      </c>
      <c s="33">
        <f>ROUND(ROUND(H260,2)*ROUND(G260,3),2)</f>
      </c>
      <c r="O260">
        <f>(I260*21)/100</f>
      </c>
      <c t="s">
        <v>27</v>
      </c>
    </row>
    <row r="261" spans="1:5" ht="12.75">
      <c r="A261" s="34" t="s">
        <v>55</v>
      </c>
      <c r="E261" s="35" t="s">
        <v>52</v>
      </c>
    </row>
    <row r="262" spans="1:5" ht="12.75">
      <c r="A262" s="36" t="s">
        <v>57</v>
      </c>
      <c r="E262" s="37" t="s">
        <v>638</v>
      </c>
    </row>
    <row r="263" spans="1:5" ht="38.25">
      <c r="A263" t="s">
        <v>59</v>
      </c>
      <c r="E263" s="35" t="s">
        <v>797</v>
      </c>
    </row>
    <row r="264" spans="1:16" ht="12.75">
      <c r="A264" s="24" t="s">
        <v>50</v>
      </c>
      <c s="29" t="s">
        <v>299</v>
      </c>
      <c s="29" t="s">
        <v>282</v>
      </c>
      <c s="24" t="s">
        <v>52</v>
      </c>
      <c s="30" t="s">
        <v>283</v>
      </c>
      <c s="31" t="s">
        <v>229</v>
      </c>
      <c s="32">
        <v>32</v>
      </c>
      <c s="33">
        <v>0</v>
      </c>
      <c s="33">
        <f>ROUND(ROUND(H264,2)*ROUND(G264,3),2)</f>
      </c>
      <c r="O264">
        <f>(I264*21)/100</f>
      </c>
      <c t="s">
        <v>27</v>
      </c>
    </row>
    <row r="265" spans="1:5" ht="12.75">
      <c r="A265" s="34" t="s">
        <v>55</v>
      </c>
      <c r="E265" s="35" t="s">
        <v>52</v>
      </c>
    </row>
    <row r="266" spans="1:5" ht="12.75">
      <c r="A266" s="36" t="s">
        <v>57</v>
      </c>
      <c r="E266" s="37" t="s">
        <v>638</v>
      </c>
    </row>
    <row r="267" spans="1:5" ht="38.25">
      <c r="A267" t="s">
        <v>59</v>
      </c>
      <c r="E267" s="35" t="s">
        <v>800</v>
      </c>
    </row>
    <row r="268" spans="1:16" ht="12.75">
      <c r="A268" s="24" t="s">
        <v>50</v>
      </c>
      <c s="29" t="s">
        <v>303</v>
      </c>
      <c s="29" t="s">
        <v>286</v>
      </c>
      <c s="24" t="s">
        <v>52</v>
      </c>
      <c s="30" t="s">
        <v>287</v>
      </c>
      <c s="31" t="s">
        <v>229</v>
      </c>
      <c s="32">
        <v>12</v>
      </c>
      <c s="33">
        <v>0</v>
      </c>
      <c s="33">
        <f>ROUND(ROUND(H268,2)*ROUND(G268,3),2)</f>
      </c>
      <c r="O268">
        <f>(I268*21)/100</f>
      </c>
      <c t="s">
        <v>27</v>
      </c>
    </row>
    <row r="269" spans="1:5" ht="12.75">
      <c r="A269" s="34" t="s">
        <v>55</v>
      </c>
      <c r="E269" s="35" t="s">
        <v>52</v>
      </c>
    </row>
    <row r="270" spans="1:5" ht="12.75">
      <c r="A270" s="36" t="s">
        <v>57</v>
      </c>
      <c r="E270" s="37" t="s">
        <v>638</v>
      </c>
    </row>
    <row r="271" spans="1:5" ht="38.25">
      <c r="A271" t="s">
        <v>59</v>
      </c>
      <c r="E271" s="35" t="s">
        <v>801</v>
      </c>
    </row>
    <row r="272" spans="1:16" ht="12.75">
      <c r="A272" s="24" t="s">
        <v>50</v>
      </c>
      <c s="29" t="s">
        <v>307</v>
      </c>
      <c s="29" t="s">
        <v>802</v>
      </c>
      <c s="24" t="s">
        <v>52</v>
      </c>
      <c s="30" t="s">
        <v>803</v>
      </c>
      <c s="31" t="s">
        <v>229</v>
      </c>
      <c s="32">
        <v>24</v>
      </c>
      <c s="33">
        <v>0</v>
      </c>
      <c s="33">
        <f>ROUND(ROUND(H272,2)*ROUND(G272,3),2)</f>
      </c>
      <c r="O272">
        <f>(I272*21)/100</f>
      </c>
      <c t="s">
        <v>27</v>
      </c>
    </row>
    <row r="273" spans="1:5" ht="12.75">
      <c r="A273" s="34" t="s">
        <v>55</v>
      </c>
      <c r="E273" s="35" t="s">
        <v>52</v>
      </c>
    </row>
    <row r="274" spans="1:5" ht="12.75">
      <c r="A274" s="36" t="s">
        <v>57</v>
      </c>
      <c r="E274" s="37" t="s">
        <v>638</v>
      </c>
    </row>
    <row r="275" spans="1:5" ht="38.25">
      <c r="A275" t="s">
        <v>59</v>
      </c>
      <c r="E275" s="35" t="s">
        <v>804</v>
      </c>
    </row>
    <row r="276" spans="1:18" ht="12.75" customHeight="1">
      <c r="A276" s="6" t="s">
        <v>47</v>
      </c>
      <c s="6"/>
      <c s="39" t="s">
        <v>580</v>
      </c>
      <c s="6"/>
      <c s="27" t="s">
        <v>581</v>
      </c>
      <c s="6"/>
      <c s="6"/>
      <c s="6"/>
      <c s="40">
        <f>0+Q276</f>
      </c>
      <c r="O276">
        <f>0+R276</f>
      </c>
      <c r="Q276">
        <f>0+I277+I281+I285+I289+I293</f>
      </c>
      <c>
        <f>0+O277+O281+O285+O289+O293</f>
      </c>
    </row>
    <row r="277" spans="1:16" ht="25.5">
      <c r="A277" s="24" t="s">
        <v>50</v>
      </c>
      <c s="29" t="s">
        <v>33</v>
      </c>
      <c s="29" t="s">
        <v>805</v>
      </c>
      <c s="24" t="s">
        <v>582</v>
      </c>
      <c s="30" t="s">
        <v>806</v>
      </c>
      <c s="31" t="s">
        <v>339</v>
      </c>
      <c s="32">
        <v>198</v>
      </c>
      <c s="33">
        <v>0</v>
      </c>
      <c s="33">
        <f>ROUND(ROUND(H277,2)*ROUND(G277,3),2)</f>
      </c>
      <c r="O277">
        <f>(I277*21)/100</f>
      </c>
      <c t="s">
        <v>27</v>
      </c>
    </row>
    <row r="278" spans="1:5" ht="12.75">
      <c r="A278" s="34" t="s">
        <v>55</v>
      </c>
      <c r="E278" s="35" t="s">
        <v>52</v>
      </c>
    </row>
    <row r="279" spans="1:5" ht="12.75">
      <c r="A279" s="36" t="s">
        <v>57</v>
      </c>
      <c r="E279" s="37" t="s">
        <v>638</v>
      </c>
    </row>
    <row r="280" spans="1:5" ht="89.25">
      <c r="A280" t="s">
        <v>59</v>
      </c>
      <c r="E280" s="35" t="s">
        <v>807</v>
      </c>
    </row>
    <row r="281" spans="1:16" ht="25.5">
      <c r="A281" s="24" t="s">
        <v>50</v>
      </c>
      <c s="29" t="s">
        <v>27</v>
      </c>
      <c s="29" t="s">
        <v>808</v>
      </c>
      <c s="24" t="s">
        <v>582</v>
      </c>
      <c s="30" t="s">
        <v>809</v>
      </c>
      <c s="31" t="s">
        <v>339</v>
      </c>
      <c s="32">
        <v>0.4</v>
      </c>
      <c s="33">
        <v>0</v>
      </c>
      <c s="33">
        <f>ROUND(ROUND(H281,2)*ROUND(G281,3),2)</f>
      </c>
      <c r="O281">
        <f>(I281*21)/100</f>
      </c>
      <c t="s">
        <v>27</v>
      </c>
    </row>
    <row r="282" spans="1:5" ht="12.75">
      <c r="A282" s="34" t="s">
        <v>55</v>
      </c>
      <c r="E282" s="35" t="s">
        <v>52</v>
      </c>
    </row>
    <row r="283" spans="1:5" ht="12.75">
      <c r="A283" s="36" t="s">
        <v>57</v>
      </c>
      <c r="E283" s="37" t="s">
        <v>638</v>
      </c>
    </row>
    <row r="284" spans="1:5" ht="89.25">
      <c r="A284" t="s">
        <v>59</v>
      </c>
      <c r="E284" s="35" t="s">
        <v>807</v>
      </c>
    </row>
    <row r="285" spans="1:16" ht="25.5">
      <c r="A285" s="24" t="s">
        <v>50</v>
      </c>
      <c s="29" t="s">
        <v>26</v>
      </c>
      <c s="29" t="s">
        <v>810</v>
      </c>
      <c s="24" t="s">
        <v>582</v>
      </c>
      <c s="30" t="s">
        <v>811</v>
      </c>
      <c s="31" t="s">
        <v>339</v>
      </c>
      <c s="32">
        <v>0.1</v>
      </c>
      <c s="33">
        <v>0</v>
      </c>
      <c s="33">
        <f>ROUND(ROUND(H285,2)*ROUND(G285,3),2)</f>
      </c>
      <c r="O285">
        <f>(I285*21)/100</f>
      </c>
      <c t="s">
        <v>27</v>
      </c>
    </row>
    <row r="286" spans="1:5" ht="12.75">
      <c r="A286" s="34" t="s">
        <v>55</v>
      </c>
      <c r="E286" s="35" t="s">
        <v>52</v>
      </c>
    </row>
    <row r="287" spans="1:5" ht="12.75">
      <c r="A287" s="36" t="s">
        <v>57</v>
      </c>
      <c r="E287" s="37" t="s">
        <v>638</v>
      </c>
    </row>
    <row r="288" spans="1:5" ht="89.25">
      <c r="A288" t="s">
        <v>59</v>
      </c>
      <c r="E288" s="35" t="s">
        <v>807</v>
      </c>
    </row>
    <row r="289" spans="1:16" ht="25.5">
      <c r="A289" s="24" t="s">
        <v>50</v>
      </c>
      <c s="29" t="s">
        <v>37</v>
      </c>
      <c s="29" t="s">
        <v>812</v>
      </c>
      <c s="24" t="s">
        <v>582</v>
      </c>
      <c s="30" t="s">
        <v>813</v>
      </c>
      <c s="31" t="s">
        <v>339</v>
      </c>
      <c s="32">
        <v>0.12</v>
      </c>
      <c s="33">
        <v>0</v>
      </c>
      <c s="33">
        <f>ROUND(ROUND(H289,2)*ROUND(G289,3),2)</f>
      </c>
      <c r="O289">
        <f>(I289*21)/100</f>
      </c>
      <c t="s">
        <v>27</v>
      </c>
    </row>
    <row r="290" spans="1:5" ht="12.75">
      <c r="A290" s="34" t="s">
        <v>55</v>
      </c>
      <c r="E290" s="35" t="s">
        <v>52</v>
      </c>
    </row>
    <row r="291" spans="1:5" ht="12.75">
      <c r="A291" s="36" t="s">
        <v>57</v>
      </c>
      <c r="E291" s="37" t="s">
        <v>638</v>
      </c>
    </row>
    <row r="292" spans="1:5" ht="89.25">
      <c r="A292" t="s">
        <v>59</v>
      </c>
      <c r="E292" s="35" t="s">
        <v>807</v>
      </c>
    </row>
    <row r="293" spans="1:16" ht="25.5">
      <c r="A293" s="24" t="s">
        <v>50</v>
      </c>
      <c s="29" t="s">
        <v>39</v>
      </c>
      <c s="29" t="s">
        <v>814</v>
      </c>
      <c s="24" t="s">
        <v>582</v>
      </c>
      <c s="30" t="s">
        <v>815</v>
      </c>
      <c s="31" t="s">
        <v>339</v>
      </c>
      <c s="32">
        <v>0.2</v>
      </c>
      <c s="33">
        <v>0</v>
      </c>
      <c s="33">
        <f>ROUND(ROUND(H293,2)*ROUND(G293,3),2)</f>
      </c>
      <c r="O293">
        <f>(I293*21)/100</f>
      </c>
      <c t="s">
        <v>27</v>
      </c>
    </row>
    <row r="294" spans="1:5" ht="12.75">
      <c r="A294" s="34" t="s">
        <v>55</v>
      </c>
      <c r="E294" s="35" t="s">
        <v>52</v>
      </c>
    </row>
    <row r="295" spans="1:5" ht="12.75">
      <c r="A295" s="36" t="s">
        <v>57</v>
      </c>
      <c r="E295" s="37" t="s">
        <v>638</v>
      </c>
    </row>
    <row r="296" spans="1:5" ht="89.25">
      <c r="A296" t="s">
        <v>59</v>
      </c>
      <c r="E296" s="35" t="s">
        <v>807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816</v>
      </c>
      <c s="41">
        <f>0+I8+I25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816</v>
      </c>
      <c s="6"/>
      <c s="18" t="s">
        <v>817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818</v>
      </c>
      <c s="25"/>
      <c s="25"/>
      <c s="25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4" t="s">
        <v>50</v>
      </c>
      <c s="29" t="s">
        <v>33</v>
      </c>
      <c s="29" t="s">
        <v>819</v>
      </c>
      <c s="24" t="s">
        <v>52</v>
      </c>
      <c s="30" t="s">
        <v>820</v>
      </c>
      <c s="31" t="s">
        <v>821</v>
      </c>
      <c s="32">
        <v>1</v>
      </c>
      <c s="33">
        <v>0</v>
      </c>
      <c s="33">
        <f>ROUND(ROUND(H9,2)*ROUND(G9,3),2)</f>
      </c>
      <c r="O9">
        <f>(I9*21)/100</f>
      </c>
      <c t="s">
        <v>27</v>
      </c>
    </row>
    <row r="10" spans="1:5" ht="12.75">
      <c r="A10" s="34" t="s">
        <v>55</v>
      </c>
      <c r="E10" s="35" t="s">
        <v>822</v>
      </c>
    </row>
    <row r="11" spans="1:5" ht="12.75">
      <c r="A11" s="36" t="s">
        <v>57</v>
      </c>
      <c r="E11" s="37" t="s">
        <v>52</v>
      </c>
    </row>
    <row r="12" spans="1:5" ht="12.75">
      <c r="A12" t="s">
        <v>59</v>
      </c>
      <c r="E12" s="35" t="s">
        <v>52</v>
      </c>
    </row>
    <row r="13" spans="1:16" ht="12.75">
      <c r="A13" s="24" t="s">
        <v>50</v>
      </c>
      <c s="29" t="s">
        <v>27</v>
      </c>
      <c s="29" t="s">
        <v>823</v>
      </c>
      <c s="24" t="s">
        <v>52</v>
      </c>
      <c s="30" t="s">
        <v>824</v>
      </c>
      <c s="31" t="s">
        <v>821</v>
      </c>
      <c s="32">
        <v>1</v>
      </c>
      <c s="33">
        <v>0</v>
      </c>
      <c s="33">
        <f>ROUND(ROUND(H13,2)*ROUND(G13,3),2)</f>
      </c>
      <c r="O13">
        <f>(I13*21)/100</f>
      </c>
      <c t="s">
        <v>27</v>
      </c>
    </row>
    <row r="14" spans="1:5" ht="12.75">
      <c r="A14" s="34" t="s">
        <v>55</v>
      </c>
      <c r="E14" s="35" t="s">
        <v>825</v>
      </c>
    </row>
    <row r="15" spans="1:5" ht="12.75">
      <c r="A15" s="36" t="s">
        <v>57</v>
      </c>
      <c r="E15" s="37" t="s">
        <v>52</v>
      </c>
    </row>
    <row r="16" spans="1:5" ht="12.75">
      <c r="A16" t="s">
        <v>59</v>
      </c>
      <c r="E16" s="35" t="s">
        <v>52</v>
      </c>
    </row>
    <row r="17" spans="1:16" ht="12.75">
      <c r="A17" s="24" t="s">
        <v>50</v>
      </c>
      <c s="29" t="s">
        <v>26</v>
      </c>
      <c s="29" t="s">
        <v>826</v>
      </c>
      <c s="24" t="s">
        <v>52</v>
      </c>
      <c s="30" t="s">
        <v>827</v>
      </c>
      <c s="31" t="s">
        <v>821</v>
      </c>
      <c s="32">
        <v>1</v>
      </c>
      <c s="33">
        <v>0</v>
      </c>
      <c s="33">
        <f>ROUND(ROUND(H17,2)*ROUND(G17,3),2)</f>
      </c>
      <c r="O17">
        <f>(I17*21)/100</f>
      </c>
      <c t="s">
        <v>27</v>
      </c>
    </row>
    <row r="18" spans="1:5" ht="12.75">
      <c r="A18" s="34" t="s">
        <v>55</v>
      </c>
      <c r="E18" s="35" t="s">
        <v>828</v>
      </c>
    </row>
    <row r="19" spans="1:5" ht="12.75">
      <c r="A19" s="36" t="s">
        <v>57</v>
      </c>
      <c r="E19" s="37" t="s">
        <v>52</v>
      </c>
    </row>
    <row r="20" spans="1:5" ht="12.75">
      <c r="A20" t="s">
        <v>59</v>
      </c>
      <c r="E20" s="35" t="s">
        <v>52</v>
      </c>
    </row>
    <row r="21" spans="1:16" ht="12.75">
      <c r="A21" s="24" t="s">
        <v>50</v>
      </c>
      <c s="29" t="s">
        <v>37</v>
      </c>
      <c s="29" t="s">
        <v>829</v>
      </c>
      <c s="24" t="s">
        <v>52</v>
      </c>
      <c s="30" t="s">
        <v>830</v>
      </c>
      <c s="31" t="s">
        <v>831</v>
      </c>
      <c s="32">
        <v>1</v>
      </c>
      <c s="33">
        <v>0</v>
      </c>
      <c s="33">
        <f>ROUND(ROUND(H21,2)*ROUND(G21,3),2)</f>
      </c>
      <c r="O21">
        <f>(I21*21)/100</f>
      </c>
      <c t="s">
        <v>27</v>
      </c>
    </row>
    <row r="22" spans="1:5" ht="12.75">
      <c r="A22" s="34" t="s">
        <v>55</v>
      </c>
      <c r="E22" s="35" t="s">
        <v>52</v>
      </c>
    </row>
    <row r="23" spans="1:5" ht="12.75">
      <c r="A23" s="36" t="s">
        <v>57</v>
      </c>
      <c r="E23" s="37" t="s">
        <v>52</v>
      </c>
    </row>
    <row r="24" spans="1:5" ht="12.75">
      <c r="A24" t="s">
        <v>59</v>
      </c>
      <c r="E24" s="35" t="s">
        <v>52</v>
      </c>
    </row>
    <row r="25" spans="1:18" ht="12.75" customHeight="1">
      <c r="A25" s="6" t="s">
        <v>47</v>
      </c>
      <c s="6"/>
      <c s="39" t="s">
        <v>27</v>
      </c>
      <c s="6"/>
      <c s="27" t="s">
        <v>832</v>
      </c>
      <c s="6"/>
      <c s="6"/>
      <c s="6"/>
      <c s="40">
        <f>0+Q25</f>
      </c>
      <c r="O25">
        <f>0+R25</f>
      </c>
      <c r="Q25">
        <f>0+I26+I30+I34</f>
      </c>
      <c>
        <f>0+O26+O30+O34</f>
      </c>
    </row>
    <row r="26" spans="1:16" ht="12.75">
      <c r="A26" s="24" t="s">
        <v>50</v>
      </c>
      <c s="29" t="s">
        <v>39</v>
      </c>
      <c s="29" t="s">
        <v>833</v>
      </c>
      <c s="24" t="s">
        <v>52</v>
      </c>
      <c s="30" t="s">
        <v>834</v>
      </c>
      <c s="31" t="s">
        <v>821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55</v>
      </c>
      <c r="E27" s="35" t="s">
        <v>835</v>
      </c>
    </row>
    <row r="28" spans="1:5" ht="12.75">
      <c r="A28" s="36" t="s">
        <v>57</v>
      </c>
      <c r="E28" s="37" t="s">
        <v>52</v>
      </c>
    </row>
    <row r="29" spans="1:5" ht="12.75">
      <c r="A29" t="s">
        <v>59</v>
      </c>
      <c r="E29" s="35" t="s">
        <v>52</v>
      </c>
    </row>
    <row r="30" spans="1:16" ht="12.75">
      <c r="A30" s="24" t="s">
        <v>50</v>
      </c>
      <c s="29" t="s">
        <v>41</v>
      </c>
      <c s="29" t="s">
        <v>836</v>
      </c>
      <c s="24" t="s">
        <v>52</v>
      </c>
      <c s="30" t="s">
        <v>837</v>
      </c>
      <c s="31" t="s">
        <v>821</v>
      </c>
      <c s="32">
        <v>1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55</v>
      </c>
      <c r="E31" s="35" t="s">
        <v>838</v>
      </c>
    </row>
    <row r="32" spans="1:5" ht="12.75">
      <c r="A32" s="36" t="s">
        <v>57</v>
      </c>
      <c r="E32" s="37" t="s">
        <v>52</v>
      </c>
    </row>
    <row r="33" spans="1:5" ht="12.75">
      <c r="A33" t="s">
        <v>59</v>
      </c>
      <c r="E33" s="35" t="s">
        <v>52</v>
      </c>
    </row>
    <row r="34" spans="1:16" ht="12.75">
      <c r="A34" s="24" t="s">
        <v>50</v>
      </c>
      <c s="29" t="s">
        <v>78</v>
      </c>
      <c s="29" t="s">
        <v>839</v>
      </c>
      <c s="24" t="s">
        <v>52</v>
      </c>
      <c s="30" t="s">
        <v>840</v>
      </c>
      <c s="31" t="s">
        <v>821</v>
      </c>
      <c s="32">
        <v>1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55</v>
      </c>
      <c r="E35" s="35" t="s">
        <v>841</v>
      </c>
    </row>
    <row r="36" spans="1:5" ht="12.75">
      <c r="A36" s="36" t="s">
        <v>57</v>
      </c>
      <c r="E36" s="37" t="s">
        <v>52</v>
      </c>
    </row>
    <row r="37" spans="1:5" ht="12.75">
      <c r="A37" t="s">
        <v>59</v>
      </c>
      <c r="E37" s="35" t="s">
        <v>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